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320" windowHeight="799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'Лист1'!$A$1:$S$102</definedName>
    <definedName name="_xlnm.Print_Area" localSheetId="1">'Лист2'!$A$1:$BO$35</definedName>
  </definedNames>
  <calcPr fullCalcOnLoad="1"/>
</workbook>
</file>

<file path=xl/sharedStrings.xml><?xml version="1.0" encoding="utf-8"?>
<sst xmlns="http://schemas.openxmlformats.org/spreadsheetml/2006/main" count="476" uniqueCount="255">
  <si>
    <t>ПЛАН  УЧЕБНОГО ПРОЦЕССА</t>
  </si>
  <si>
    <t>№ п/п</t>
  </si>
  <si>
    <t>Наименование предметов</t>
  </si>
  <si>
    <t xml:space="preserve">Распределение по семестрам </t>
  </si>
  <si>
    <t>контр.раб всего по предмету</t>
  </si>
  <si>
    <t xml:space="preserve">Кол-во часов </t>
  </si>
  <si>
    <t xml:space="preserve">Распределение по курсам </t>
  </si>
  <si>
    <t xml:space="preserve">всего </t>
  </si>
  <si>
    <t>из них</t>
  </si>
  <si>
    <t>1 курс</t>
  </si>
  <si>
    <t>2 курс</t>
  </si>
  <si>
    <t>3 курс</t>
  </si>
  <si>
    <t>4 курс</t>
  </si>
  <si>
    <t>Теоретические занятия</t>
  </si>
  <si>
    <t>Лабораторно-практические занятия</t>
  </si>
  <si>
    <t>7 сем.</t>
  </si>
  <si>
    <t>ООД.00</t>
  </si>
  <si>
    <t xml:space="preserve">Общеобразовательные  дисциплины: 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</si>
  <si>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</si>
  <si>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</si>
  <si>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</si>
  <si>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</si>
  <si>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</si>
  <si>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</si>
  <si>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</si>
  <si>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</si>
  <si>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</si>
  <si>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</si>
  <si>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</si>
  <si>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</si>
  <si>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</si>
  <si>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ИТОГО:</t>
  </si>
  <si>
    <t>Социально-экономические дисциплины</t>
  </si>
  <si>
    <t>СЭД.00</t>
  </si>
  <si>
    <t>СЭД.01</t>
  </si>
  <si>
    <t>СЭД.02</t>
  </si>
  <si>
    <t>СЭД.03</t>
  </si>
  <si>
    <t>ОГД.00</t>
  </si>
  <si>
    <t>ОГД.01</t>
  </si>
  <si>
    <t>ОГД.02</t>
  </si>
  <si>
    <t>ОГД.03</t>
  </si>
  <si>
    <t>ОПД.00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</si>
  <si>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</si>
  <si>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</si>
  <si>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</si>
  <si>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</si>
  <si>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</si>
  <si>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</si>
  <si>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</si>
  <si>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</si>
  <si>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</si>
  <si>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</si>
  <si>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Специальные дисциплины</t>
  </si>
  <si>
    <t>С</t>
  </si>
  <si>
    <t>ВСЕГО:</t>
  </si>
  <si>
    <t>Преддипломная практика</t>
  </si>
  <si>
    <t>ЭС 00</t>
  </si>
  <si>
    <t>К 00</t>
  </si>
  <si>
    <t>ВСЕГО ПО  УЧЕБНОМУ ПЛАНУ:</t>
  </si>
  <si>
    <t>Срок  обучения:</t>
  </si>
  <si>
    <t>1.  ГРАФИК     УЧЕБНОГО    ПРОЦЕССА</t>
  </si>
  <si>
    <t>курсы</t>
  </si>
  <si>
    <t>Сентябрь</t>
  </si>
  <si>
    <t>29.09.  05.10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</si>
  <si>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</si>
  <si>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</si>
  <si>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</si>
  <si>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</si>
  <si>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</si>
  <si>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</si>
  <si>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</si>
  <si>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</si>
  <si>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23.02-01.03</t>
  </si>
  <si>
    <t>Март</t>
  </si>
  <si>
    <t>30.03-05.05</t>
  </si>
  <si>
    <t>Апрель</t>
  </si>
  <si>
    <t>27.04-3.05</t>
  </si>
  <si>
    <t>Май</t>
  </si>
  <si>
    <t>Июнь</t>
  </si>
  <si>
    <t>29.06-05.07</t>
  </si>
  <si>
    <t>Июль</t>
  </si>
  <si>
    <t>27.07  -  02.08</t>
  </si>
  <si>
    <t>Август</t>
  </si>
  <si>
    <t>Теоретич. обуч</t>
  </si>
  <si>
    <t>Экзамен.   сес.       (в неделях)</t>
  </si>
  <si>
    <t>Каниикулы</t>
  </si>
  <si>
    <t>Всего   (в   нед)</t>
  </si>
  <si>
    <t>учебная</t>
  </si>
  <si>
    <t>технолог.</t>
  </si>
  <si>
    <t>предипл</t>
  </si>
  <si>
    <t>недель</t>
  </si>
  <si>
    <t>часов</t>
  </si>
  <si>
    <t>К</t>
  </si>
  <si>
    <t>Э</t>
  </si>
  <si>
    <t>У</t>
  </si>
  <si>
    <t>П</t>
  </si>
  <si>
    <t>Д</t>
  </si>
  <si>
    <t>Итого:</t>
  </si>
  <si>
    <t>Обозначения:</t>
  </si>
  <si>
    <t>Дипломное проектирование</t>
  </si>
  <si>
    <t>Каникулы</t>
  </si>
  <si>
    <t>Квалификация специалиста:</t>
  </si>
  <si>
    <t>ООД.14</t>
  </si>
  <si>
    <t>технического и  профессионального образования</t>
  </si>
  <si>
    <t>И</t>
  </si>
  <si>
    <t>Производственная практика</t>
  </si>
  <si>
    <t>Всего по практическому обучению</t>
  </si>
  <si>
    <t>ПП.00</t>
  </si>
  <si>
    <t>ПП.01</t>
  </si>
  <si>
    <t>ПП.02</t>
  </si>
  <si>
    <t>ПП.03</t>
  </si>
  <si>
    <t>ПП.04</t>
  </si>
  <si>
    <t>Экзамены</t>
  </si>
  <si>
    <t>Ур</t>
  </si>
  <si>
    <t>курсы/нед</t>
  </si>
  <si>
    <t>Произ. п-ка      (в  неделях)</t>
  </si>
  <si>
    <t>Дипл.  Проект</t>
  </si>
  <si>
    <t>ИА</t>
  </si>
  <si>
    <t>ознакомит.</t>
  </si>
  <si>
    <t>О</t>
  </si>
  <si>
    <t>Теоретческое  обучение</t>
  </si>
  <si>
    <t>Военно-полевые сборы</t>
  </si>
  <si>
    <t>Ознакомительная практика</t>
  </si>
  <si>
    <t>Учебная практика</t>
  </si>
  <si>
    <t>Производственная   практика</t>
  </si>
  <si>
    <t>Итоговая аттестация</t>
  </si>
  <si>
    <t>C</t>
  </si>
  <si>
    <t>Учебная практика на получение раб.профессии</t>
  </si>
  <si>
    <t>Экзаменационная сессия</t>
  </si>
  <si>
    <t>СЭД.04</t>
  </si>
  <si>
    <t>СЭД.05</t>
  </si>
  <si>
    <t>Распределение по семестрам</t>
  </si>
  <si>
    <t>зачет</t>
  </si>
  <si>
    <t>Теорети   ческие занятия</t>
  </si>
  <si>
    <t>8 сем.      11 нед.</t>
  </si>
  <si>
    <t>ИГА.01</t>
  </si>
  <si>
    <t>ИГА.02</t>
  </si>
  <si>
    <t xml:space="preserve">   К  сумме 1296  часов  на производственному   обучению  добавить  часы  практических, лабораторных  и курсовых   работ  по общепрофесиональным  дисциплинам   468 часов  и по  специальным  дисциплинам   307  часов; Итого 2071 часов  практического  обучения.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Дипломное  проектирование  организуется  из расчета  16 академических  часов  на одного  консултируемого, при наполняемости  группы 25 обучающихся, общее количество часов равно 25*16=400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разработке  рабочего  учебного  плана  и распределения  педагогических нагрузок производить снятие  однонедельной  часовой  нагрузки  на праднизничные дни.</t>
  </si>
  <si>
    <t>2</t>
  </si>
  <si>
    <t>Общие гуманитарные дисциплины</t>
  </si>
  <si>
    <t>СД.00</t>
  </si>
  <si>
    <t>СД.01</t>
  </si>
  <si>
    <t>СД.02</t>
  </si>
  <si>
    <t>СД.03</t>
  </si>
  <si>
    <t>СД.04</t>
  </si>
  <si>
    <t>СД.05</t>
  </si>
  <si>
    <t>СД.06</t>
  </si>
  <si>
    <t>СД.07</t>
  </si>
  <si>
    <t>ДО</t>
  </si>
  <si>
    <t>Дополнительная дисциплина</t>
  </si>
  <si>
    <t>ОПД.10</t>
  </si>
  <si>
    <t>ОПД.11</t>
  </si>
  <si>
    <t>СД.08</t>
  </si>
  <si>
    <t>ПО.ОО</t>
  </si>
  <si>
    <t>Производственное обучение в мастерских  колледжа</t>
  </si>
  <si>
    <t>ПО.01</t>
  </si>
  <si>
    <t>ПО.02</t>
  </si>
  <si>
    <t>Слесарно-механическая практика</t>
  </si>
  <si>
    <t>ПО.03</t>
  </si>
  <si>
    <t>ПО.04</t>
  </si>
  <si>
    <t>8</t>
  </si>
  <si>
    <t>6, 8</t>
  </si>
  <si>
    <t>0904033 -Электромеханик</t>
  </si>
  <si>
    <t>" Электроснабжение, эксплуатация, техническое обслуживание</t>
  </si>
  <si>
    <t xml:space="preserve"> и ремонт электротехнических систем железных дорог"</t>
  </si>
  <si>
    <t>0904000</t>
  </si>
  <si>
    <t>3 года 10 месяцев на базе основного общего образования</t>
  </si>
  <si>
    <t>5</t>
  </si>
  <si>
    <t>Пд</t>
  </si>
  <si>
    <t>Факультативы</t>
  </si>
  <si>
    <t>Консультации</t>
  </si>
  <si>
    <t>Итого</t>
  </si>
  <si>
    <t>специальность</t>
  </si>
  <si>
    <t>6</t>
  </si>
  <si>
    <t>5,6</t>
  </si>
  <si>
    <t>3,4,5,6,8</t>
  </si>
  <si>
    <t>экзамен</t>
  </si>
  <si>
    <t xml:space="preserve">курсов. проект </t>
  </si>
  <si>
    <t>Заместитель директора по УР</t>
  </si>
  <si>
    <t>1</t>
  </si>
  <si>
    <t>СД.09</t>
  </si>
  <si>
    <t>6,8</t>
  </si>
  <si>
    <t>ДО.01</t>
  </si>
  <si>
    <t>2 сем.          20 нед.</t>
  </si>
  <si>
    <t>1 сем.   18 нед.</t>
  </si>
  <si>
    <t>3 сем.      15 нед.</t>
  </si>
  <si>
    <t>4 сем             16 нед.</t>
  </si>
  <si>
    <t>5 сем.       15 нед.</t>
  </si>
  <si>
    <t>6 сем       17 нед.</t>
  </si>
  <si>
    <t>Курсовое проектиро-вание</t>
  </si>
  <si>
    <t>Промежуточная аттестация Аралықтық аттесттау</t>
  </si>
  <si>
    <t>Итоговая государственная аттестация              (в неделях) Мемлекеттік қорытынды аттестаттау (апта бойынша)</t>
  </si>
  <si>
    <t>Оценка уровня профессиональной подготовленности и присвоения квалификации Кәсіптік дайындықтың және біліктілік игерудің деңгейлі бағалары</t>
  </si>
  <si>
    <t>Всего на обязательное обучение Негізгі оқудың барлығы</t>
  </si>
  <si>
    <t>Ознакомительная практика / танымдық практика</t>
  </si>
  <si>
    <t>Учебная практика на получение рабочей профессии Кәсіби дағдыларды алуға арналған практика (жұмыс кәсібін)</t>
  </si>
  <si>
    <t>Технологическая производственная практика  Өндірісті технологиялық тәжірибе</t>
  </si>
  <si>
    <t>Преддипломная практика Диплом алдындағы тәжірибе</t>
  </si>
  <si>
    <t>Тарпанова М.К.</t>
  </si>
  <si>
    <t xml:space="preserve">Слесарная практика /  Слесарлық  тәжиербе </t>
  </si>
  <si>
    <t xml:space="preserve">Электросварочная практика Электрмен дәнекерлеу </t>
  </si>
  <si>
    <t>Электромонтажная практика/Электрмонтаждық тәжиербе</t>
  </si>
  <si>
    <t>Математка /Математика</t>
  </si>
  <si>
    <t xml:space="preserve">Физика/Физика </t>
  </si>
  <si>
    <t xml:space="preserve"> Основы информатики/Информатика негіздері</t>
  </si>
  <si>
    <t>География/география</t>
  </si>
  <si>
    <t>Химия/Химия</t>
  </si>
  <si>
    <t>Биология</t>
  </si>
  <si>
    <t>Казахский язык и литература/қазақ тілі және қазақ әдебиеті</t>
  </si>
  <si>
    <t>Русский язык и литература/Орыс тілі және орыс әдебиеті</t>
  </si>
  <si>
    <t>Иностранный язык/Шетел тілі</t>
  </si>
  <si>
    <t>История Казахстана/Қазақстан тарихы</t>
  </si>
  <si>
    <t>Всемирная история/Дүниежүзі тарихы</t>
  </si>
  <si>
    <t>Человек и общество/Адам және қоғам</t>
  </si>
  <si>
    <t>Начальная военная подготовка/Алғашқы әскери дайындық</t>
  </si>
  <si>
    <t>Физическая культура/Дене тәрбиесі</t>
  </si>
  <si>
    <t>Культурология/Мәдениеттану</t>
  </si>
  <si>
    <t>Основы философии/Философия негіздері</t>
  </si>
  <si>
    <t>Основы экономики/Экономика негіздері</t>
  </si>
  <si>
    <t>Основы политологии и социологии/Саясаттану және әлеуметтану</t>
  </si>
  <si>
    <t>Основы права и транспортного законодательства/Құқық және көлік заңнамаларының негіздері</t>
  </si>
  <si>
    <t>Профессиональный казахский (русский) язык/Кәсіби қазақ (орыс) тілі</t>
  </si>
  <si>
    <t>Профессиональный иностранный язык/Кәсіби шетел тілі</t>
  </si>
  <si>
    <t xml:space="preserve">Черчение  / Сызу </t>
  </si>
  <si>
    <t>Теоретические основы электротехники /  Электротехниканың теориялық негіздері</t>
  </si>
  <si>
    <t>Информационные технологии в профессиональной деятельности / Кәсіби қызметтегі ақпараттық технологиялар</t>
  </si>
  <si>
    <t>Основы стандартизации и метрологии /  Стандарттау; метрология және өнімнің сапасын басқару негіздері</t>
  </si>
  <si>
    <t xml:space="preserve">Охрана труда / Еңбекті қорғау және </t>
  </si>
  <si>
    <t>Делопроизводство на государственном языке / Мемлекеттік тілде іс қағаздарын жүргізу</t>
  </si>
  <si>
    <t>Электроника, микроэлектроника и микропроцессорная техника / Электроника және микроэлектроника негіздері</t>
  </si>
  <si>
    <t>Электрические машины / Электрлі машиналар</t>
  </si>
  <si>
    <t>Общий курс железных дорог / Темір жолының жалпы курсы</t>
  </si>
  <si>
    <t>Основы технической механики /  Техникалық механика негіздері</t>
  </si>
  <si>
    <t>Электрические материалы/Электрі материалдар</t>
  </si>
  <si>
    <t>Электрические измерения/Элетрлі өлшемдер</t>
  </si>
  <si>
    <t>Техническая эксплуатация и безопасность движением / Техникалық пайдалану және қозғалыс қауіпсіздігі</t>
  </si>
  <si>
    <t>Экономика транспорта и управление производством / Көлік эконмикасы және өндірісті басқару</t>
  </si>
  <si>
    <t>Основы релейной защиты установок электроснабжения                                    Релелік қорғау, автоматика және телемеханикалық құрылғыларын ТЖЭ электрмен қамтамасыз ету негіздері</t>
  </si>
  <si>
    <t>Электрические подстанции                    Электрлік бөлімше стансалары</t>
  </si>
  <si>
    <t>Контактная сеть магистрального электротранспорта                          Магистральды электр көлігінің түйіскен желісі</t>
  </si>
  <si>
    <t>Электроснабжение железных дорог             Темір жолдарын электрмен қамтамасыз ету</t>
  </si>
  <si>
    <t>Основы техники высоких напряжений    Жоғарғы кернеулік техникасының негіздері</t>
  </si>
  <si>
    <t>Монтаж, наладка, обслуживание и ремонт электроустановок                                 Электрлік қондырғыларды жөндеу және қызмет көрсету, орнықтыру</t>
  </si>
  <si>
    <t>Основы автоматики и телемеханики устройст электроснабжения ЭЖД                      Электрмен қамтамасыз ету құрылғыларының автоматтау және телемеханика негіздері</t>
  </si>
  <si>
    <t>Электроснабжение нетяговых потребителей/Тартылыстық емес тұтынушыларды электрмен жабдықтау</t>
  </si>
  <si>
    <t>Дипломное проектирование Диплодық жобалау</t>
  </si>
  <si>
    <t>Р А Б О Ч И Й  У Ч Е Б Н Ы Й   П Л А Н ЖҰМЫС ОҚУ ЖОСПАРЫ</t>
  </si>
  <si>
    <t>Код профиль образования: 0900000 "Электроэнергетика"</t>
  </si>
  <si>
    <t>Оқу үрдесінің жоспары</t>
  </si>
  <si>
    <r>
      <t xml:space="preserve">мамандық №   </t>
    </r>
    <r>
      <rPr>
        <b/>
        <u val="single"/>
        <sz val="16"/>
        <color indexed="8"/>
        <rFont val="Arial Cyr"/>
        <family val="0"/>
      </rPr>
      <t>0904000 "Темір жолдарының электротехникалық жүйелерін электрмен жабдықтау, пайдалану, техникалық қызмет көрсету және жөндеу"</t>
    </r>
  </si>
  <si>
    <t>Біліктілігі- электромеханик</t>
  </si>
  <si>
    <t>Оқу мерзімі</t>
  </si>
  <si>
    <t>3 жыл 10 ай жалпы білім беру базасында</t>
  </si>
  <si>
    <t>(по дневной форме обучения)                               (күндізгі оқу бөлімі)</t>
  </si>
  <si>
    <t>Білім профилінің коды: 09000000-"Электроэнергетика"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</si>
</sst>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</numFmts>
  <fonts count="6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Arial Cyr"/>
      <family val="2"/>
    </font>
    <font>
      <b/>
      <sz val="16"/>
      <color indexed="8"/>
      <name val="Arial Cyr"/>
      <family val="0"/>
    </font>
    <font>
      <b/>
      <u val="single"/>
      <sz val="16"/>
      <color indexed="8"/>
      <name val="Arial Cyr"/>
      <family val="0"/>
    </font>
    <font>
      <b/>
      <u val="single"/>
      <sz val="14"/>
      <color indexed="8"/>
      <name val="Arial Cyr"/>
      <family val="2"/>
    </font>
    <font>
      <b/>
      <sz val="14"/>
      <color indexed="8"/>
      <name val="Arial Cyr"/>
      <family val="2"/>
    </font>
    <font>
      <sz val="20"/>
      <color indexed="8"/>
      <name val="Times New Roman"/>
      <family val="1"/>
    </font>
    <font>
      <sz val="13"/>
      <color indexed="8"/>
      <name val="Arial Cyr"/>
      <family val="2"/>
    </font>
    <font>
      <b/>
      <sz val="18"/>
      <color indexed="8"/>
      <name val="Arial Cyr"/>
      <family val="2"/>
    </font>
    <font>
      <sz val="18"/>
      <color indexed="8"/>
      <name val="Arial Cyr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Arial Cyr"/>
      <family val="2"/>
    </font>
    <font>
      <b/>
      <sz val="16"/>
      <color theme="1"/>
      <name val="Arial Cyr"/>
      <family val="0"/>
    </font>
    <font>
      <b/>
      <u val="single"/>
      <sz val="14"/>
      <color theme="1"/>
      <name val="Arial Cyr"/>
      <family val="2"/>
    </font>
    <font>
      <b/>
      <sz val="14"/>
      <color theme="1"/>
      <name val="Arial Cyr"/>
      <family val="2"/>
    </font>
    <font>
      <sz val="20"/>
      <color theme="1"/>
      <name val="Times New Roman"/>
      <family val="1"/>
    </font>
    <font>
      <sz val="13"/>
      <color theme="1"/>
      <name val="Arial Cyr"/>
      <family val="2"/>
    </font>
    <font>
      <b/>
      <sz val="18"/>
      <color theme="1"/>
      <name val="Arial Cyr"/>
      <family val="2"/>
    </font>
    <font>
      <sz val="18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textRotation="9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textRotation="90"/>
    </xf>
    <xf numFmtId="0" fontId="5" fillId="0" borderId="0" xfId="0" applyFont="1" applyBorder="1" applyAlignment="1">
      <alignment textRotation="90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textRotation="90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textRotation="90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textRotation="90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16" fontId="1" fillId="0" borderId="10" xfId="0" applyNumberFormat="1" applyFont="1" applyBorder="1" applyAlignment="1">
      <alignment horizontal="left"/>
    </xf>
    <xf numFmtId="16" fontId="2" fillId="0" borderId="10" xfId="0" applyNumberFormat="1" applyFont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16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16" fontId="1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6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62" fillId="0" borderId="0" xfId="0" applyFont="1" applyAlignment="1">
      <alignment horizont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276225</xdr:colOff>
      <xdr:row>0</xdr:row>
      <xdr:rowOff>66675</xdr:rowOff>
    </xdr:from>
    <xdr:to>
      <xdr:col>64</xdr:col>
      <xdr:colOff>295275</xdr:colOff>
      <xdr:row>3</xdr:row>
      <xdr:rowOff>476250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792825" y="66675"/>
          <a:ext cx="4886325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УТВЕРЖДЕН: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Алматинского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колледжа железнодорожного транспорта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Калиев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"_____"_____________ 2017г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view="pageBreakPreview" zoomScale="81" zoomScaleNormal="50" zoomScaleSheetLayoutView="81" zoomScalePageLayoutView="0" workbookViewId="0" topLeftCell="A1">
      <selection activeCell="C98" sqref="C98:S100"/>
    </sheetView>
  </sheetViews>
  <sheetFormatPr defaultColWidth="8.875" defaultRowHeight="12.75"/>
  <cols>
    <col min="1" max="1" width="0.12890625" style="19" customWidth="1"/>
    <col min="2" max="2" width="12.00390625" style="24" customWidth="1"/>
    <col min="3" max="3" width="52.625" style="19" customWidth="1"/>
    <col min="4" max="5" width="10.00390625" style="20" customWidth="1"/>
    <col min="6" max="6" width="12.125" style="20" customWidth="1"/>
    <col min="7" max="7" width="13.375" style="20" customWidth="1"/>
    <col min="8" max="8" width="10.25390625" style="29" customWidth="1"/>
    <col min="9" max="9" width="11.25390625" style="29" customWidth="1"/>
    <col min="10" max="10" width="17.00390625" style="29" customWidth="1"/>
    <col min="11" max="11" width="12.375" style="20" customWidth="1"/>
    <col min="12" max="19" width="9.125" style="20" customWidth="1"/>
    <col min="20" max="16384" width="8.875" style="19" customWidth="1"/>
  </cols>
  <sheetData>
    <row r="1" spans="3:11" ht="15.75">
      <c r="C1" s="30"/>
      <c r="G1" s="125" t="s">
        <v>0</v>
      </c>
      <c r="H1" s="125"/>
      <c r="I1" s="125"/>
      <c r="J1" s="125"/>
      <c r="K1" s="125"/>
    </row>
    <row r="2" spans="3:19" ht="15.75">
      <c r="C2" s="31"/>
      <c r="L2" s="20">
        <v>18</v>
      </c>
      <c r="M2" s="20">
        <v>20</v>
      </c>
      <c r="N2" s="20">
        <v>15</v>
      </c>
      <c r="O2" s="20">
        <v>16</v>
      </c>
      <c r="P2" s="20">
        <v>15</v>
      </c>
      <c r="Q2" s="20">
        <v>17</v>
      </c>
      <c r="S2" s="20">
        <v>11</v>
      </c>
    </row>
    <row r="3" spans="2:19" s="32" customFormat="1" ht="29.25" customHeight="1">
      <c r="B3" s="113" t="s">
        <v>1</v>
      </c>
      <c r="C3" s="113" t="s">
        <v>2</v>
      </c>
      <c r="D3" s="113" t="s">
        <v>131</v>
      </c>
      <c r="E3" s="113"/>
      <c r="F3" s="113"/>
      <c r="G3" s="113" t="s">
        <v>4</v>
      </c>
      <c r="H3" s="113" t="s">
        <v>5</v>
      </c>
      <c r="I3" s="113"/>
      <c r="J3" s="113"/>
      <c r="K3" s="113"/>
      <c r="L3" s="114" t="s">
        <v>6</v>
      </c>
      <c r="M3" s="115"/>
      <c r="N3" s="115"/>
      <c r="O3" s="115"/>
      <c r="P3" s="115"/>
      <c r="Q3" s="115"/>
      <c r="R3" s="115"/>
      <c r="S3" s="116"/>
    </row>
    <row r="4" spans="2:19" s="32" customFormat="1" ht="26.25" customHeight="1">
      <c r="B4" s="113"/>
      <c r="C4" s="113"/>
      <c r="D4" s="113" t="s">
        <v>176</v>
      </c>
      <c r="E4" s="113" t="s">
        <v>132</v>
      </c>
      <c r="F4" s="113" t="s">
        <v>177</v>
      </c>
      <c r="G4" s="113"/>
      <c r="H4" s="113" t="s">
        <v>7</v>
      </c>
      <c r="I4" s="113" t="s">
        <v>8</v>
      </c>
      <c r="J4" s="113"/>
      <c r="K4" s="113"/>
      <c r="L4" s="114" t="s">
        <v>9</v>
      </c>
      <c r="M4" s="116"/>
      <c r="N4" s="114" t="s">
        <v>10</v>
      </c>
      <c r="O4" s="116"/>
      <c r="P4" s="114" t="s">
        <v>11</v>
      </c>
      <c r="Q4" s="116"/>
      <c r="R4" s="114" t="s">
        <v>12</v>
      </c>
      <c r="S4" s="116"/>
    </row>
    <row r="5" spans="2:19" s="32" customFormat="1" ht="63.75" customHeight="1">
      <c r="B5" s="113"/>
      <c r="C5" s="113"/>
      <c r="D5" s="113"/>
      <c r="E5" s="113"/>
      <c r="F5" s="113"/>
      <c r="G5" s="113"/>
      <c r="H5" s="113"/>
      <c r="I5" s="113" t="s">
        <v>133</v>
      </c>
      <c r="J5" s="113" t="s">
        <v>14</v>
      </c>
      <c r="K5" s="113" t="s">
        <v>189</v>
      </c>
      <c r="L5" s="111" t="s">
        <v>184</v>
      </c>
      <c r="M5" s="111" t="s">
        <v>183</v>
      </c>
      <c r="N5" s="111" t="s">
        <v>185</v>
      </c>
      <c r="O5" s="111" t="s">
        <v>186</v>
      </c>
      <c r="P5" s="111" t="s">
        <v>187</v>
      </c>
      <c r="Q5" s="111" t="s">
        <v>188</v>
      </c>
      <c r="R5" s="111" t="s">
        <v>15</v>
      </c>
      <c r="S5" s="111" t="s">
        <v>134</v>
      </c>
    </row>
    <row r="6" spans="2:19" s="33" customFormat="1" ht="3.75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112"/>
    </row>
    <row r="7" spans="2:19" s="20" customFormat="1" ht="15.75">
      <c r="B7" s="22">
        <v>1</v>
      </c>
      <c r="C7" s="16">
        <v>2</v>
      </c>
      <c r="D7" s="5">
        <v>3</v>
      </c>
      <c r="E7" s="16">
        <v>4</v>
      </c>
      <c r="F7" s="5">
        <v>5</v>
      </c>
      <c r="G7" s="16">
        <v>6</v>
      </c>
      <c r="H7" s="27">
        <v>7</v>
      </c>
      <c r="I7" s="16">
        <v>8</v>
      </c>
      <c r="J7" s="5">
        <v>9</v>
      </c>
      <c r="K7" s="16">
        <v>10</v>
      </c>
      <c r="L7" s="5">
        <v>11</v>
      </c>
      <c r="M7" s="16">
        <v>12</v>
      </c>
      <c r="N7" s="5">
        <v>13</v>
      </c>
      <c r="O7" s="16">
        <v>14</v>
      </c>
      <c r="P7" s="5">
        <v>15</v>
      </c>
      <c r="Q7" s="16">
        <v>16</v>
      </c>
      <c r="R7" s="5">
        <v>17</v>
      </c>
      <c r="S7" s="16">
        <v>18</v>
      </c>
    </row>
    <row r="8" spans="2:19" s="34" customFormat="1" ht="22.5" customHeight="1">
      <c r="B8" s="21" t="s">
        <v>16</v>
      </c>
      <c r="C8" s="119" t="s">
        <v>17</v>
      </c>
      <c r="D8" s="120"/>
      <c r="E8" s="120"/>
      <c r="F8" s="120"/>
      <c r="G8" s="120"/>
      <c r="H8" s="121"/>
      <c r="I8" s="26"/>
      <c r="J8" s="26"/>
      <c r="K8" s="1"/>
      <c r="L8" s="1"/>
      <c r="M8" s="1"/>
      <c r="N8" s="1"/>
      <c r="O8" s="1"/>
      <c r="P8" s="1"/>
      <c r="Q8" s="1"/>
      <c r="R8" s="1"/>
      <c r="S8" s="1"/>
    </row>
    <row r="9" spans="2:19" ht="22.5" customHeight="1">
      <c r="B9" s="22" t="s">
        <v>18</v>
      </c>
      <c r="C9" s="105" t="s">
        <v>202</v>
      </c>
      <c r="D9" s="42" t="s">
        <v>138</v>
      </c>
      <c r="E9" s="42" t="s">
        <v>179</v>
      </c>
      <c r="F9" s="4"/>
      <c r="G9" s="4">
        <v>2</v>
      </c>
      <c r="H9" s="4">
        <f>L9*$L$2+M9*M$2+N9*N$2+O9*O$2+P9*P$2+Q9*Q$2+R9*R$2+S9*S$2</f>
        <v>174</v>
      </c>
      <c r="I9" s="5">
        <f>H9-J9-K9</f>
        <v>174</v>
      </c>
      <c r="J9" s="4"/>
      <c r="K9" s="4"/>
      <c r="L9" s="4">
        <v>3</v>
      </c>
      <c r="M9" s="4">
        <v>6</v>
      </c>
      <c r="N9" s="4"/>
      <c r="O9" s="4"/>
      <c r="P9" s="4"/>
      <c r="Q9" s="4"/>
      <c r="R9" s="4"/>
      <c r="S9" s="4"/>
    </row>
    <row r="10" spans="2:19" ht="22.5" customHeight="1">
      <c r="B10" s="22" t="s">
        <v>19</v>
      </c>
      <c r="C10" s="105" t="s">
        <v>203</v>
      </c>
      <c r="D10" s="42" t="s">
        <v>138</v>
      </c>
      <c r="E10" s="42" t="s">
        <v>179</v>
      </c>
      <c r="F10" s="4"/>
      <c r="G10" s="4">
        <v>2</v>
      </c>
      <c r="H10" s="4">
        <f aca="true" t="shared" si="0" ref="H10:H22">L10*$L$2+M10*M$2+N10*N$2+O10*O$2+P10*P$2+Q10*Q$2+R10*R$2+S10*S$2</f>
        <v>154</v>
      </c>
      <c r="I10" s="5">
        <f aca="true" t="shared" si="1" ref="I10:I21">H10-J10-K10</f>
        <v>104</v>
      </c>
      <c r="J10" s="4">
        <v>50</v>
      </c>
      <c r="K10" s="4"/>
      <c r="L10" s="4">
        <v>3</v>
      </c>
      <c r="M10" s="4">
        <v>5</v>
      </c>
      <c r="N10" s="4"/>
      <c r="O10" s="4"/>
      <c r="P10" s="4"/>
      <c r="Q10" s="4"/>
      <c r="R10" s="4"/>
      <c r="S10" s="4"/>
    </row>
    <row r="11" spans="2:19" ht="22.5" customHeight="1">
      <c r="B11" s="22" t="s">
        <v>20</v>
      </c>
      <c r="C11" s="106" t="s">
        <v>204</v>
      </c>
      <c r="D11" s="43"/>
      <c r="E11" s="4">
        <v>1.2</v>
      </c>
      <c r="F11" s="4"/>
      <c r="G11" s="4">
        <v>2</v>
      </c>
      <c r="H11" s="4">
        <f t="shared" si="0"/>
        <v>76</v>
      </c>
      <c r="I11" s="5">
        <f t="shared" si="1"/>
        <v>42</v>
      </c>
      <c r="J11" s="4">
        <v>34</v>
      </c>
      <c r="K11" s="4"/>
      <c r="L11" s="4">
        <v>2</v>
      </c>
      <c r="M11" s="4">
        <v>2</v>
      </c>
      <c r="N11" s="4"/>
      <c r="O11" s="4"/>
      <c r="P11" s="4"/>
      <c r="Q11" s="4"/>
      <c r="R11" s="4"/>
      <c r="S11" s="4"/>
    </row>
    <row r="12" spans="2:19" ht="22.5" customHeight="1">
      <c r="B12" s="22" t="s">
        <v>21</v>
      </c>
      <c r="C12" s="105" t="s">
        <v>205</v>
      </c>
      <c r="D12" s="43"/>
      <c r="E12" s="4">
        <v>1</v>
      </c>
      <c r="F12" s="4"/>
      <c r="G12" s="4">
        <v>1</v>
      </c>
      <c r="H12" s="4">
        <f t="shared" si="0"/>
        <v>36</v>
      </c>
      <c r="I12" s="5">
        <f t="shared" si="1"/>
        <v>36</v>
      </c>
      <c r="J12" s="4"/>
      <c r="K12" s="4"/>
      <c r="L12" s="4">
        <v>2</v>
      </c>
      <c r="M12" s="4"/>
      <c r="N12" s="4"/>
      <c r="O12" s="4"/>
      <c r="P12" s="4"/>
      <c r="Q12" s="4"/>
      <c r="R12" s="4"/>
      <c r="S12" s="4"/>
    </row>
    <row r="13" spans="2:19" ht="22.5" customHeight="1">
      <c r="B13" s="22" t="s">
        <v>22</v>
      </c>
      <c r="C13" s="105" t="s">
        <v>206</v>
      </c>
      <c r="D13" s="43"/>
      <c r="E13" s="4">
        <v>1.2</v>
      </c>
      <c r="F13" s="4"/>
      <c r="G13" s="4">
        <v>2</v>
      </c>
      <c r="H13" s="4">
        <f t="shared" si="0"/>
        <v>94</v>
      </c>
      <c r="I13" s="5">
        <f t="shared" si="1"/>
        <v>78</v>
      </c>
      <c r="J13" s="4">
        <v>16</v>
      </c>
      <c r="K13" s="4"/>
      <c r="L13" s="4">
        <v>3</v>
      </c>
      <c r="M13" s="4">
        <v>2</v>
      </c>
      <c r="N13" s="4"/>
      <c r="O13" s="4"/>
      <c r="P13" s="4"/>
      <c r="Q13" s="4"/>
      <c r="R13" s="4"/>
      <c r="S13" s="4"/>
    </row>
    <row r="14" spans="2:19" ht="22.5" customHeight="1">
      <c r="B14" s="22" t="s">
        <v>23</v>
      </c>
      <c r="C14" s="105" t="s">
        <v>207</v>
      </c>
      <c r="D14" s="43"/>
      <c r="E14" s="4">
        <v>1</v>
      </c>
      <c r="F14" s="4"/>
      <c r="G14" s="4">
        <v>1</v>
      </c>
      <c r="H14" s="4">
        <f t="shared" si="0"/>
        <v>18</v>
      </c>
      <c r="I14" s="5">
        <f t="shared" si="1"/>
        <v>18</v>
      </c>
      <c r="J14" s="4"/>
      <c r="K14" s="4"/>
      <c r="L14" s="4">
        <v>1</v>
      </c>
      <c r="M14" s="4"/>
      <c r="N14" s="4"/>
      <c r="O14" s="4"/>
      <c r="P14" s="4"/>
      <c r="Q14" s="4"/>
      <c r="R14" s="4"/>
      <c r="S14" s="4"/>
    </row>
    <row r="15" spans="2:19" ht="39" customHeight="1">
      <c r="B15" s="22" t="s">
        <v>24</v>
      </c>
      <c r="C15" s="105" t="s">
        <v>208</v>
      </c>
      <c r="D15" s="4">
        <v>2</v>
      </c>
      <c r="E15" s="4">
        <v>1</v>
      </c>
      <c r="F15" s="4"/>
      <c r="G15" s="4">
        <v>2</v>
      </c>
      <c r="H15" s="4">
        <f t="shared" si="0"/>
        <v>170</v>
      </c>
      <c r="I15" s="5"/>
      <c r="J15" s="4">
        <v>170</v>
      </c>
      <c r="K15" s="4"/>
      <c r="L15" s="4">
        <v>5</v>
      </c>
      <c r="M15" s="4">
        <v>4</v>
      </c>
      <c r="N15" s="4"/>
      <c r="O15" s="4"/>
      <c r="P15" s="4"/>
      <c r="Q15" s="4"/>
      <c r="R15" s="4"/>
      <c r="S15" s="4"/>
    </row>
    <row r="16" spans="2:19" ht="37.5" customHeight="1">
      <c r="B16" s="22" t="s">
        <v>25</v>
      </c>
      <c r="C16" s="105" t="s">
        <v>209</v>
      </c>
      <c r="D16" s="4">
        <v>2</v>
      </c>
      <c r="E16" s="4">
        <v>1</v>
      </c>
      <c r="F16" s="4"/>
      <c r="G16" s="4">
        <v>2</v>
      </c>
      <c r="H16" s="4">
        <f t="shared" si="0"/>
        <v>170</v>
      </c>
      <c r="I16" s="5"/>
      <c r="J16" s="4">
        <v>170</v>
      </c>
      <c r="K16" s="4"/>
      <c r="L16" s="4">
        <v>5</v>
      </c>
      <c r="M16" s="4">
        <v>4</v>
      </c>
      <c r="N16" s="4"/>
      <c r="O16" s="4"/>
      <c r="P16" s="4"/>
      <c r="Q16" s="4"/>
      <c r="R16" s="4"/>
      <c r="S16" s="4"/>
    </row>
    <row r="17" spans="2:19" ht="22.5" customHeight="1">
      <c r="B17" s="22" t="s">
        <v>26</v>
      </c>
      <c r="C17" s="105" t="s">
        <v>210</v>
      </c>
      <c r="D17" s="43"/>
      <c r="E17" s="4">
        <v>1.2</v>
      </c>
      <c r="F17" s="4"/>
      <c r="G17" s="4">
        <v>2</v>
      </c>
      <c r="H17" s="4">
        <f t="shared" si="0"/>
        <v>76</v>
      </c>
      <c r="I17" s="5"/>
      <c r="J17" s="4">
        <v>76</v>
      </c>
      <c r="K17" s="4"/>
      <c r="L17" s="4">
        <v>2</v>
      </c>
      <c r="M17" s="4">
        <v>2</v>
      </c>
      <c r="N17" s="4"/>
      <c r="O17" s="4"/>
      <c r="P17" s="4"/>
      <c r="Q17" s="4"/>
      <c r="R17" s="4"/>
      <c r="S17" s="4"/>
    </row>
    <row r="18" spans="2:19" ht="22.5" customHeight="1">
      <c r="B18" s="22" t="s">
        <v>27</v>
      </c>
      <c r="C18" s="105" t="s">
        <v>211</v>
      </c>
      <c r="D18" s="44">
        <v>2</v>
      </c>
      <c r="E18" s="4">
        <v>1</v>
      </c>
      <c r="F18" s="4"/>
      <c r="G18" s="4">
        <v>2</v>
      </c>
      <c r="H18" s="4">
        <f t="shared" si="0"/>
        <v>76</v>
      </c>
      <c r="I18" s="5">
        <f t="shared" si="1"/>
        <v>76</v>
      </c>
      <c r="J18" s="4"/>
      <c r="K18" s="4"/>
      <c r="L18" s="4">
        <v>2</v>
      </c>
      <c r="M18" s="4">
        <v>2</v>
      </c>
      <c r="N18" s="4"/>
      <c r="O18" s="4"/>
      <c r="P18" s="4"/>
      <c r="Q18" s="4"/>
      <c r="R18" s="4"/>
      <c r="S18" s="4"/>
    </row>
    <row r="19" spans="2:19" ht="22.5" customHeight="1">
      <c r="B19" s="22" t="s">
        <v>28</v>
      </c>
      <c r="C19" s="105" t="s">
        <v>212</v>
      </c>
      <c r="D19" s="43"/>
      <c r="E19" s="4">
        <v>2</v>
      </c>
      <c r="F19" s="4"/>
      <c r="G19" s="4">
        <v>1</v>
      </c>
      <c r="H19" s="4">
        <f t="shared" si="0"/>
        <v>60</v>
      </c>
      <c r="I19" s="5">
        <f t="shared" si="1"/>
        <v>60</v>
      </c>
      <c r="J19" s="4"/>
      <c r="K19" s="4"/>
      <c r="L19" s="4"/>
      <c r="M19" s="4">
        <v>3</v>
      </c>
      <c r="N19" s="4"/>
      <c r="O19" s="4"/>
      <c r="P19" s="4"/>
      <c r="Q19" s="4"/>
      <c r="R19" s="4"/>
      <c r="S19" s="4"/>
    </row>
    <row r="20" spans="2:19" ht="22.5" customHeight="1">
      <c r="B20" s="22" t="s">
        <v>29</v>
      </c>
      <c r="C20" s="105" t="s">
        <v>213</v>
      </c>
      <c r="D20" s="43"/>
      <c r="E20" s="4">
        <v>1</v>
      </c>
      <c r="F20" s="4"/>
      <c r="G20" s="4">
        <v>1</v>
      </c>
      <c r="H20" s="4">
        <f t="shared" si="0"/>
        <v>54</v>
      </c>
      <c r="I20" s="5">
        <f t="shared" si="1"/>
        <v>54</v>
      </c>
      <c r="J20" s="4"/>
      <c r="K20" s="4"/>
      <c r="L20" s="4">
        <v>3</v>
      </c>
      <c r="M20" s="4"/>
      <c r="N20" s="4"/>
      <c r="O20" s="4"/>
      <c r="P20" s="4"/>
      <c r="Q20" s="4"/>
      <c r="R20" s="4"/>
      <c r="S20" s="4"/>
    </row>
    <row r="21" spans="2:19" ht="34.5" customHeight="1">
      <c r="B21" s="22" t="s">
        <v>30</v>
      </c>
      <c r="C21" s="105" t="s">
        <v>214</v>
      </c>
      <c r="D21" s="43"/>
      <c r="E21" s="4">
        <v>1.2</v>
      </c>
      <c r="F21" s="4"/>
      <c r="G21" s="4">
        <v>2</v>
      </c>
      <c r="H21" s="4">
        <f>L21*$L$2+M21*M$2+N21*N$2+O21*O$2+P21*P$2+Q21*Q$2+R21*R$2+S21*S$2+36</f>
        <v>94</v>
      </c>
      <c r="I21" s="5">
        <f t="shared" si="1"/>
        <v>58</v>
      </c>
      <c r="J21" s="4">
        <v>36</v>
      </c>
      <c r="K21" s="4"/>
      <c r="L21" s="4">
        <v>1</v>
      </c>
      <c r="M21" s="4">
        <v>2</v>
      </c>
      <c r="N21" s="4"/>
      <c r="O21" s="4"/>
      <c r="P21" s="4"/>
      <c r="Q21" s="4"/>
      <c r="R21" s="4"/>
      <c r="S21" s="4"/>
    </row>
    <row r="22" spans="2:19" ht="22.5" customHeight="1">
      <c r="B22" s="22" t="s">
        <v>102</v>
      </c>
      <c r="C22" s="105" t="s">
        <v>215</v>
      </c>
      <c r="D22" s="43"/>
      <c r="E22" s="4">
        <v>1.2</v>
      </c>
      <c r="F22" s="4"/>
      <c r="G22" s="4">
        <v>2</v>
      </c>
      <c r="H22" s="4">
        <f t="shared" si="0"/>
        <v>152</v>
      </c>
      <c r="I22" s="5"/>
      <c r="J22" s="4">
        <v>152</v>
      </c>
      <c r="K22" s="4"/>
      <c r="L22" s="4">
        <v>4</v>
      </c>
      <c r="M22" s="4">
        <v>4</v>
      </c>
      <c r="N22" s="4"/>
      <c r="O22" s="4"/>
      <c r="P22" s="4"/>
      <c r="Q22" s="4"/>
      <c r="R22" s="4"/>
      <c r="S22" s="4"/>
    </row>
    <row r="23" spans="2:19" s="34" customFormat="1" ht="22.5" customHeight="1">
      <c r="B23" s="92"/>
      <c r="C23" s="6" t="s">
        <v>31</v>
      </c>
      <c r="D23" s="45"/>
      <c r="E23" s="35"/>
      <c r="F23" s="35"/>
      <c r="G23" s="35">
        <f aca="true" t="shared" si="2" ref="G23:L23">SUM(G9:G22)</f>
        <v>24</v>
      </c>
      <c r="H23" s="35">
        <f t="shared" si="2"/>
        <v>1404</v>
      </c>
      <c r="I23" s="35">
        <f t="shared" si="2"/>
        <v>700</v>
      </c>
      <c r="J23" s="35">
        <f t="shared" si="2"/>
        <v>704</v>
      </c>
      <c r="K23" s="35">
        <f t="shared" si="2"/>
        <v>0</v>
      </c>
      <c r="L23" s="35">
        <f t="shared" si="2"/>
        <v>36</v>
      </c>
      <c r="M23" s="35">
        <f aca="true" t="shared" si="3" ref="M23:S23">SUM(M9:M22)</f>
        <v>36</v>
      </c>
      <c r="N23" s="35">
        <f t="shared" si="3"/>
        <v>0</v>
      </c>
      <c r="O23" s="35">
        <f t="shared" si="3"/>
        <v>0</v>
      </c>
      <c r="P23" s="35">
        <f t="shared" si="3"/>
        <v>0</v>
      </c>
      <c r="Q23" s="35">
        <f t="shared" si="3"/>
        <v>0</v>
      </c>
      <c r="R23" s="35">
        <f t="shared" si="3"/>
        <v>0</v>
      </c>
      <c r="S23" s="35">
        <f t="shared" si="3"/>
        <v>0</v>
      </c>
    </row>
    <row r="24" spans="2:19" s="34" customFormat="1" ht="22.5" customHeight="1">
      <c r="B24" s="21" t="s">
        <v>33</v>
      </c>
      <c r="C24" s="119" t="s">
        <v>32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</row>
    <row r="25" spans="2:19" ht="22.5" customHeight="1">
      <c r="B25" s="93" t="s">
        <v>34</v>
      </c>
      <c r="C25" s="105" t="s">
        <v>216</v>
      </c>
      <c r="D25" s="5"/>
      <c r="E25" s="5">
        <v>3</v>
      </c>
      <c r="F25" s="5"/>
      <c r="G25" s="5">
        <v>1</v>
      </c>
      <c r="H25" s="4">
        <f>L25*$L$2+M25*M$2+N25*N$2+O25*O$2+P25*P$2+Q25*Q$2+R25*R$2+S25*S$2</f>
        <v>30</v>
      </c>
      <c r="I25" s="5">
        <f>H25-J25-K25</f>
        <v>30</v>
      </c>
      <c r="J25" s="4"/>
      <c r="K25" s="5"/>
      <c r="L25" s="5"/>
      <c r="M25" s="5"/>
      <c r="N25" s="5">
        <v>2</v>
      </c>
      <c r="O25" s="5"/>
      <c r="P25" s="5"/>
      <c r="Q25" s="5"/>
      <c r="R25" s="5"/>
      <c r="S25" s="5"/>
    </row>
    <row r="26" spans="2:19" ht="22.5" customHeight="1">
      <c r="B26" s="22" t="s">
        <v>35</v>
      </c>
      <c r="C26" s="105" t="s">
        <v>217</v>
      </c>
      <c r="D26" s="5"/>
      <c r="E26" s="5">
        <v>4</v>
      </c>
      <c r="F26" s="5"/>
      <c r="G26" s="5">
        <v>1</v>
      </c>
      <c r="H26" s="4">
        <f>L26*$L$2+M26*M$2+N26*N$2+O26*O$2+P26*P$2+Q26*Q$2+R26*R$2+S26*S$2</f>
        <v>32</v>
      </c>
      <c r="I26" s="5">
        <f>H26-J26-K26</f>
        <v>32</v>
      </c>
      <c r="J26" s="5"/>
      <c r="K26" s="5"/>
      <c r="L26" s="5"/>
      <c r="M26" s="5"/>
      <c r="N26" s="5"/>
      <c r="O26" s="5">
        <v>2</v>
      </c>
      <c r="P26" s="5"/>
      <c r="Q26" s="5"/>
      <c r="R26" s="5"/>
      <c r="S26" s="5"/>
    </row>
    <row r="27" spans="2:19" ht="22.5" customHeight="1">
      <c r="B27" s="93" t="s">
        <v>36</v>
      </c>
      <c r="C27" s="105" t="s">
        <v>218</v>
      </c>
      <c r="D27" s="5"/>
      <c r="E27" s="5">
        <v>5</v>
      </c>
      <c r="F27" s="5"/>
      <c r="G27" s="5">
        <v>1</v>
      </c>
      <c r="H27" s="4">
        <f>L27*$L$2+M27*M$2+N27*N$2+O27*O$2+P27*P$2+Q27*Q$2+R27*R$2+S27*S$2</f>
        <v>30</v>
      </c>
      <c r="I27" s="5">
        <f>H27-J27-K27</f>
        <v>30</v>
      </c>
      <c r="J27" s="5"/>
      <c r="K27" s="5"/>
      <c r="L27" s="5"/>
      <c r="M27" s="5"/>
      <c r="N27" s="5"/>
      <c r="O27" s="5"/>
      <c r="P27" s="5">
        <v>2</v>
      </c>
      <c r="Q27" s="5"/>
      <c r="R27" s="5"/>
      <c r="S27" s="5"/>
    </row>
    <row r="28" spans="2:19" ht="35.25" customHeight="1">
      <c r="B28" s="22" t="s">
        <v>129</v>
      </c>
      <c r="C28" s="106" t="s">
        <v>219</v>
      </c>
      <c r="D28" s="5"/>
      <c r="E28" s="5">
        <v>4</v>
      </c>
      <c r="F28" s="5"/>
      <c r="G28" s="5">
        <v>1</v>
      </c>
      <c r="H28" s="4">
        <f>L28*$L$2+M28*M$2+N28*N$2+O28*O$2+P28*P$2+Q28*Q$2+R28*R$2+S28*S$2</f>
        <v>32</v>
      </c>
      <c r="I28" s="5">
        <f>H28-J28-K28</f>
        <v>32</v>
      </c>
      <c r="J28" s="5"/>
      <c r="K28" s="5"/>
      <c r="L28" s="5"/>
      <c r="M28" s="5"/>
      <c r="N28" s="5"/>
      <c r="O28" s="5">
        <v>2</v>
      </c>
      <c r="P28" s="5"/>
      <c r="Q28" s="5"/>
      <c r="R28" s="5"/>
      <c r="S28" s="5"/>
    </row>
    <row r="29" spans="2:19" ht="45" customHeight="1">
      <c r="B29" s="93" t="s">
        <v>130</v>
      </c>
      <c r="C29" s="106" t="s">
        <v>220</v>
      </c>
      <c r="D29" s="5"/>
      <c r="E29" s="5">
        <v>3</v>
      </c>
      <c r="F29" s="5"/>
      <c r="G29" s="5">
        <v>1</v>
      </c>
      <c r="H29" s="4">
        <f>L29*$L$2+M29*M$2+N29*N$2+O29*O$2+P29*P$2+Q29*Q$2+R29*R$2+S29*S$2</f>
        <v>30</v>
      </c>
      <c r="I29" s="5">
        <f>H29-J29-K29</f>
        <v>30</v>
      </c>
      <c r="J29" s="5"/>
      <c r="K29" s="5"/>
      <c r="L29" s="5"/>
      <c r="M29" s="5"/>
      <c r="N29" s="5">
        <v>2</v>
      </c>
      <c r="O29" s="5"/>
      <c r="P29" s="5"/>
      <c r="Q29" s="5"/>
      <c r="R29" s="5"/>
      <c r="S29" s="5"/>
    </row>
    <row r="30" spans="2:19" s="34" customFormat="1" ht="22.5" customHeight="1">
      <c r="B30" s="92"/>
      <c r="C30" s="6" t="s">
        <v>31</v>
      </c>
      <c r="D30" s="1"/>
      <c r="E30" s="1"/>
      <c r="F30" s="1"/>
      <c r="G30" s="1">
        <f aca="true" t="shared" si="4" ref="G30:S30">SUM(G25:G29)</f>
        <v>5</v>
      </c>
      <c r="H30" s="1">
        <f t="shared" si="4"/>
        <v>154</v>
      </c>
      <c r="I30" s="1">
        <f t="shared" si="4"/>
        <v>154</v>
      </c>
      <c r="J30" s="26">
        <f t="shared" si="4"/>
        <v>0</v>
      </c>
      <c r="K30" s="1">
        <f t="shared" si="4"/>
        <v>0</v>
      </c>
      <c r="L30" s="1">
        <f t="shared" si="4"/>
        <v>0</v>
      </c>
      <c r="M30" s="1">
        <f t="shared" si="4"/>
        <v>0</v>
      </c>
      <c r="N30" s="1">
        <f t="shared" si="4"/>
        <v>4</v>
      </c>
      <c r="O30" s="1">
        <f t="shared" si="4"/>
        <v>4</v>
      </c>
      <c r="P30" s="1">
        <f t="shared" si="4"/>
        <v>2</v>
      </c>
      <c r="Q30" s="1">
        <f t="shared" si="4"/>
        <v>0</v>
      </c>
      <c r="R30" s="1">
        <f t="shared" si="4"/>
        <v>0</v>
      </c>
      <c r="S30" s="1">
        <f t="shared" si="4"/>
        <v>0</v>
      </c>
    </row>
    <row r="31" spans="2:19" s="34" customFormat="1" ht="23.25" customHeight="1">
      <c r="B31" s="21" t="s">
        <v>37</v>
      </c>
      <c r="C31" s="119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</row>
    <row r="32" spans="2:19" ht="36.75" customHeight="1">
      <c r="B32" s="93" t="s">
        <v>38</v>
      </c>
      <c r="C32" s="105" t="s">
        <v>221</v>
      </c>
      <c r="D32" s="5">
        <v>4</v>
      </c>
      <c r="E32" s="5">
        <v>3</v>
      </c>
      <c r="F32" s="5"/>
      <c r="G32" s="5">
        <v>2</v>
      </c>
      <c r="H32" s="4">
        <f>L32*$L$2+M32*M$2+N32*N$2+O32*O$2+P32*P$2+Q32*Q$2+R32*R$2+S32*S$2</f>
        <v>78</v>
      </c>
      <c r="I32" s="5"/>
      <c r="J32" s="4">
        <v>78</v>
      </c>
      <c r="K32" s="5"/>
      <c r="L32" s="5"/>
      <c r="M32" s="5"/>
      <c r="N32" s="5">
        <v>2</v>
      </c>
      <c r="O32" s="5">
        <v>3</v>
      </c>
      <c r="P32" s="5"/>
      <c r="Q32" s="5"/>
      <c r="R32" s="5"/>
      <c r="S32" s="5"/>
    </row>
    <row r="33" spans="2:19" ht="33" customHeight="1">
      <c r="B33" s="22" t="s">
        <v>39</v>
      </c>
      <c r="C33" s="105" t="s">
        <v>222</v>
      </c>
      <c r="D33" s="5"/>
      <c r="E33" s="5">
        <v>3.4</v>
      </c>
      <c r="F33" s="5"/>
      <c r="G33" s="5">
        <v>2</v>
      </c>
      <c r="H33" s="4">
        <v>77</v>
      </c>
      <c r="I33" s="5"/>
      <c r="J33" s="5">
        <v>77</v>
      </c>
      <c r="K33" s="5"/>
      <c r="L33" s="5"/>
      <c r="M33" s="5"/>
      <c r="N33" s="5">
        <v>3</v>
      </c>
      <c r="O33" s="5">
        <v>2</v>
      </c>
      <c r="P33" s="5"/>
      <c r="Q33" s="5"/>
      <c r="R33" s="5"/>
      <c r="S33" s="5"/>
    </row>
    <row r="34" spans="2:19" ht="22.5" customHeight="1">
      <c r="B34" s="22" t="s">
        <v>40</v>
      </c>
      <c r="C34" s="105" t="s">
        <v>215</v>
      </c>
      <c r="D34" s="5"/>
      <c r="E34" s="5" t="s">
        <v>175</v>
      </c>
      <c r="F34" s="5"/>
      <c r="G34" s="5">
        <v>4</v>
      </c>
      <c r="H34" s="4">
        <v>148</v>
      </c>
      <c r="I34" s="5"/>
      <c r="J34" s="5">
        <v>148</v>
      </c>
      <c r="K34" s="5"/>
      <c r="L34" s="5"/>
      <c r="M34" s="5"/>
      <c r="N34" s="5">
        <v>2</v>
      </c>
      <c r="O34" s="5">
        <v>2</v>
      </c>
      <c r="P34" s="5">
        <v>2</v>
      </c>
      <c r="Q34" s="5">
        <v>2</v>
      </c>
      <c r="R34" s="5"/>
      <c r="S34" s="5">
        <v>2</v>
      </c>
    </row>
    <row r="35" spans="2:19" s="34" customFormat="1" ht="22.5" customHeight="1">
      <c r="B35" s="92"/>
      <c r="C35" s="6" t="s">
        <v>31</v>
      </c>
      <c r="D35" s="1"/>
      <c r="E35" s="1"/>
      <c r="F35" s="1"/>
      <c r="G35" s="1">
        <f>SUM(G32:G34)</f>
        <v>8</v>
      </c>
      <c r="H35" s="1">
        <f>SUM(H32:H34)</f>
        <v>303</v>
      </c>
      <c r="I35" s="1">
        <f>SUM(I32:I34)</f>
        <v>0</v>
      </c>
      <c r="J35" s="1">
        <f>SUM(J32:J34)</f>
        <v>303</v>
      </c>
      <c r="K35" s="1">
        <f aca="true" t="shared" si="5" ref="K35:S35">SUM(K32:K34)</f>
        <v>0</v>
      </c>
      <c r="L35" s="1">
        <f t="shared" si="5"/>
        <v>0</v>
      </c>
      <c r="M35" s="1">
        <f t="shared" si="5"/>
        <v>0</v>
      </c>
      <c r="N35" s="1">
        <f t="shared" si="5"/>
        <v>7</v>
      </c>
      <c r="O35" s="1">
        <f t="shared" si="5"/>
        <v>7</v>
      </c>
      <c r="P35" s="1">
        <f t="shared" si="5"/>
        <v>2</v>
      </c>
      <c r="Q35" s="1">
        <f t="shared" si="5"/>
        <v>2</v>
      </c>
      <c r="R35" s="1">
        <f t="shared" si="5"/>
        <v>0</v>
      </c>
      <c r="S35" s="1">
        <f t="shared" si="5"/>
        <v>2</v>
      </c>
    </row>
    <row r="36" spans="1:19" ht="24.75" customHeight="1">
      <c r="A36" s="32"/>
      <c r="B36" s="132" t="s">
        <v>1</v>
      </c>
      <c r="C36" s="116" t="s">
        <v>2</v>
      </c>
      <c r="D36" s="113" t="s">
        <v>3</v>
      </c>
      <c r="E36" s="113"/>
      <c r="F36" s="113"/>
      <c r="G36" s="113" t="s">
        <v>4</v>
      </c>
      <c r="H36" s="113" t="s">
        <v>5</v>
      </c>
      <c r="I36" s="113"/>
      <c r="J36" s="113"/>
      <c r="K36" s="113"/>
      <c r="L36" s="114" t="s">
        <v>6</v>
      </c>
      <c r="M36" s="115"/>
      <c r="N36" s="115"/>
      <c r="O36" s="115"/>
      <c r="P36" s="115"/>
      <c r="Q36" s="115"/>
      <c r="R36" s="115"/>
      <c r="S36" s="116"/>
    </row>
    <row r="37" spans="1:19" ht="15.75" customHeight="1">
      <c r="A37" s="32"/>
      <c r="B37" s="133"/>
      <c r="C37" s="113"/>
      <c r="D37" s="113" t="s">
        <v>176</v>
      </c>
      <c r="E37" s="113" t="s">
        <v>132</v>
      </c>
      <c r="F37" s="113" t="s">
        <v>177</v>
      </c>
      <c r="G37" s="113"/>
      <c r="H37" s="113" t="s">
        <v>7</v>
      </c>
      <c r="I37" s="113" t="s">
        <v>8</v>
      </c>
      <c r="J37" s="113"/>
      <c r="K37" s="113"/>
      <c r="L37" s="114" t="s">
        <v>9</v>
      </c>
      <c r="M37" s="116"/>
      <c r="N37" s="114" t="s">
        <v>10</v>
      </c>
      <c r="O37" s="116"/>
      <c r="P37" s="114" t="s">
        <v>11</v>
      </c>
      <c r="Q37" s="116"/>
      <c r="R37" s="114" t="s">
        <v>12</v>
      </c>
      <c r="S37" s="116"/>
    </row>
    <row r="38" spans="1:19" ht="12.75" customHeight="1">
      <c r="A38" s="32"/>
      <c r="B38" s="133"/>
      <c r="C38" s="113"/>
      <c r="D38" s="113"/>
      <c r="E38" s="113"/>
      <c r="F38" s="113"/>
      <c r="G38" s="113"/>
      <c r="H38" s="113"/>
      <c r="I38" s="113" t="s">
        <v>13</v>
      </c>
      <c r="J38" s="113" t="s">
        <v>14</v>
      </c>
      <c r="K38" s="113" t="s">
        <v>189</v>
      </c>
      <c r="L38" s="111" t="s">
        <v>184</v>
      </c>
      <c r="M38" s="111" t="s">
        <v>183</v>
      </c>
      <c r="N38" s="111" t="s">
        <v>185</v>
      </c>
      <c r="O38" s="111" t="s">
        <v>186</v>
      </c>
      <c r="P38" s="111" t="s">
        <v>187</v>
      </c>
      <c r="Q38" s="111" t="s">
        <v>188</v>
      </c>
      <c r="R38" s="111" t="s">
        <v>15</v>
      </c>
      <c r="S38" s="111" t="s">
        <v>134</v>
      </c>
    </row>
    <row r="39" spans="1:19" ht="51" customHeight="1">
      <c r="A39" s="33"/>
      <c r="B39" s="134"/>
      <c r="C39" s="111"/>
      <c r="D39" s="113"/>
      <c r="E39" s="113"/>
      <c r="F39" s="113"/>
      <c r="G39" s="111"/>
      <c r="H39" s="111"/>
      <c r="I39" s="111"/>
      <c r="J39" s="111"/>
      <c r="K39" s="111"/>
      <c r="L39" s="112"/>
      <c r="M39" s="112"/>
      <c r="N39" s="112"/>
      <c r="O39" s="112"/>
      <c r="P39" s="112"/>
      <c r="Q39" s="112"/>
      <c r="R39" s="112"/>
      <c r="S39" s="112"/>
    </row>
    <row r="40" spans="1:19" ht="18.75" customHeight="1">
      <c r="A40" s="20"/>
      <c r="B40" s="98" t="s">
        <v>41</v>
      </c>
      <c r="C40" s="129" t="s">
        <v>42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</row>
    <row r="41" spans="1:19" ht="21" customHeight="1">
      <c r="A41" s="34"/>
      <c r="B41" s="22" t="s">
        <v>41</v>
      </c>
      <c r="C41" s="104" t="s">
        <v>223</v>
      </c>
      <c r="D41" s="7"/>
      <c r="E41" s="8">
        <v>3.4</v>
      </c>
      <c r="F41" s="7"/>
      <c r="G41" s="8">
        <v>2</v>
      </c>
      <c r="H41" s="4">
        <f>L41*$L$2+M41*M$2+N41*N$2+O41*O$2+P41*P$2+Q41*Q$2+R41*R$2+S41*S$2</f>
        <v>108</v>
      </c>
      <c r="I41" s="5"/>
      <c r="J41" s="8">
        <v>108</v>
      </c>
      <c r="K41" s="7"/>
      <c r="L41" s="7"/>
      <c r="M41" s="7"/>
      <c r="N41" s="8">
        <v>4</v>
      </c>
      <c r="O41" s="8">
        <v>3</v>
      </c>
      <c r="P41" s="7"/>
      <c r="Q41" s="7"/>
      <c r="R41" s="7"/>
      <c r="S41" s="7"/>
    </row>
    <row r="42" spans="2:19" ht="32.25" customHeight="1">
      <c r="B42" s="22" t="s">
        <v>43</v>
      </c>
      <c r="C42" s="104" t="s">
        <v>224</v>
      </c>
      <c r="D42" s="5">
        <v>4</v>
      </c>
      <c r="E42" s="5">
        <v>3</v>
      </c>
      <c r="F42" s="5"/>
      <c r="G42" s="5">
        <v>2</v>
      </c>
      <c r="H42" s="4">
        <v>186</v>
      </c>
      <c r="I42" s="5">
        <f aca="true" t="shared" si="6" ref="I42:I52">H42-J42-K42</f>
        <v>126</v>
      </c>
      <c r="J42" s="4">
        <v>60</v>
      </c>
      <c r="K42" s="5"/>
      <c r="L42" s="5"/>
      <c r="M42" s="5"/>
      <c r="N42" s="5">
        <v>6</v>
      </c>
      <c r="O42" s="5">
        <v>6</v>
      </c>
      <c r="P42" s="5"/>
      <c r="Q42" s="5"/>
      <c r="R42" s="5"/>
      <c r="S42" s="5"/>
    </row>
    <row r="43" spans="2:19" ht="21" customHeight="1">
      <c r="B43" s="93" t="s">
        <v>44</v>
      </c>
      <c r="C43" s="104" t="s">
        <v>227</v>
      </c>
      <c r="D43" s="4">
        <v>6</v>
      </c>
      <c r="E43" s="4"/>
      <c r="F43" s="4"/>
      <c r="G43" s="4">
        <v>1</v>
      </c>
      <c r="H43" s="4">
        <f aca="true" t="shared" si="7" ref="H43:H52">L43*$L$2+M43*M$2+N43*N$2+O43*O$2+P43*P$2+Q43*Q$2+R43*R$2+S43*S$2</f>
        <v>68</v>
      </c>
      <c r="I43" s="4">
        <f t="shared" si="6"/>
        <v>48</v>
      </c>
      <c r="J43" s="4">
        <v>20</v>
      </c>
      <c r="K43" s="4"/>
      <c r="L43" s="4"/>
      <c r="M43" s="4"/>
      <c r="N43" s="4"/>
      <c r="O43" s="4"/>
      <c r="P43" s="4"/>
      <c r="Q43" s="4">
        <v>4</v>
      </c>
      <c r="R43" s="4"/>
      <c r="S43" s="4"/>
    </row>
    <row r="44" spans="2:19" ht="48" customHeight="1">
      <c r="B44" s="22" t="s">
        <v>45</v>
      </c>
      <c r="C44" s="107" t="s">
        <v>225</v>
      </c>
      <c r="D44" s="4"/>
      <c r="E44" s="4">
        <v>5</v>
      </c>
      <c r="F44" s="4"/>
      <c r="G44" s="4">
        <v>1</v>
      </c>
      <c r="H44" s="4">
        <f t="shared" si="7"/>
        <v>45</v>
      </c>
      <c r="I44" s="4"/>
      <c r="J44" s="4">
        <v>45</v>
      </c>
      <c r="K44" s="4"/>
      <c r="L44" s="4"/>
      <c r="M44" s="4"/>
      <c r="N44" s="4"/>
      <c r="O44" s="4"/>
      <c r="P44" s="4">
        <v>3</v>
      </c>
      <c r="Q44" s="4"/>
      <c r="R44" s="4"/>
      <c r="S44" s="4"/>
    </row>
    <row r="45" spans="2:19" ht="50.25" customHeight="1">
      <c r="B45" s="93" t="s">
        <v>46</v>
      </c>
      <c r="C45" s="104" t="s">
        <v>226</v>
      </c>
      <c r="D45" s="4"/>
      <c r="E45" s="4">
        <v>3</v>
      </c>
      <c r="F45" s="4"/>
      <c r="G45" s="4">
        <v>1</v>
      </c>
      <c r="H45" s="4">
        <f t="shared" si="7"/>
        <v>30</v>
      </c>
      <c r="I45" s="4">
        <f t="shared" si="6"/>
        <v>22</v>
      </c>
      <c r="J45" s="4">
        <v>8</v>
      </c>
      <c r="K45" s="4"/>
      <c r="L45" s="4"/>
      <c r="M45" s="4"/>
      <c r="N45" s="4">
        <v>2</v>
      </c>
      <c r="O45" s="4"/>
      <c r="P45" s="4"/>
      <c r="Q45" s="4"/>
      <c r="R45" s="4"/>
      <c r="S45" s="4"/>
    </row>
    <row r="46" spans="2:19" ht="34.5" customHeight="1">
      <c r="B46" s="22" t="s">
        <v>47</v>
      </c>
      <c r="C46" s="104" t="s">
        <v>228</v>
      </c>
      <c r="D46" s="4"/>
      <c r="E46" s="4">
        <v>5</v>
      </c>
      <c r="F46" s="4"/>
      <c r="G46" s="4">
        <v>1</v>
      </c>
      <c r="H46" s="4">
        <f t="shared" si="7"/>
        <v>45</v>
      </c>
      <c r="I46" s="4"/>
      <c r="J46" s="4">
        <v>45</v>
      </c>
      <c r="K46" s="4"/>
      <c r="L46" s="4"/>
      <c r="M46" s="4"/>
      <c r="N46" s="4"/>
      <c r="O46" s="4"/>
      <c r="P46" s="4">
        <v>3</v>
      </c>
      <c r="Q46" s="4"/>
      <c r="R46" s="4"/>
      <c r="S46" s="4"/>
    </row>
    <row r="47" spans="2:19" ht="23.25" customHeight="1">
      <c r="B47" s="93" t="s">
        <v>48</v>
      </c>
      <c r="C47" s="2" t="s">
        <v>233</v>
      </c>
      <c r="D47" s="4"/>
      <c r="E47" s="4">
        <v>3</v>
      </c>
      <c r="F47" s="4"/>
      <c r="G47" s="4">
        <v>1</v>
      </c>
      <c r="H47" s="4">
        <f t="shared" si="7"/>
        <v>60</v>
      </c>
      <c r="I47" s="4">
        <f t="shared" si="6"/>
        <v>40</v>
      </c>
      <c r="J47" s="4">
        <v>20</v>
      </c>
      <c r="K47" s="4"/>
      <c r="L47" s="4"/>
      <c r="M47" s="4"/>
      <c r="N47" s="4">
        <v>4</v>
      </c>
      <c r="O47" s="4"/>
      <c r="P47" s="4"/>
      <c r="Q47" s="4"/>
      <c r="R47" s="4"/>
      <c r="S47" s="4"/>
    </row>
    <row r="48" spans="2:19" ht="55.5" customHeight="1">
      <c r="B48" s="22" t="s">
        <v>49</v>
      </c>
      <c r="C48" s="104" t="s">
        <v>229</v>
      </c>
      <c r="D48" s="4">
        <v>5</v>
      </c>
      <c r="E48" s="4">
        <v>4</v>
      </c>
      <c r="F48" s="4"/>
      <c r="G48" s="4">
        <v>2</v>
      </c>
      <c r="H48" s="4">
        <f t="shared" si="7"/>
        <v>155</v>
      </c>
      <c r="I48" s="4">
        <f t="shared" si="6"/>
        <v>95</v>
      </c>
      <c r="J48" s="4">
        <v>60</v>
      </c>
      <c r="K48" s="4"/>
      <c r="L48" s="4"/>
      <c r="M48" s="4"/>
      <c r="N48" s="4"/>
      <c r="O48" s="4">
        <v>5</v>
      </c>
      <c r="P48" s="4">
        <v>5</v>
      </c>
      <c r="Q48" s="4"/>
      <c r="R48" s="4"/>
      <c r="S48" s="4"/>
    </row>
    <row r="49" spans="2:19" ht="24.75" customHeight="1">
      <c r="B49" s="93" t="s">
        <v>50</v>
      </c>
      <c r="C49" s="104" t="s">
        <v>230</v>
      </c>
      <c r="D49" s="4">
        <v>4</v>
      </c>
      <c r="E49" s="4">
        <v>3</v>
      </c>
      <c r="F49" s="42"/>
      <c r="G49" s="46">
        <v>2</v>
      </c>
      <c r="H49" s="4">
        <f t="shared" si="7"/>
        <v>124</v>
      </c>
      <c r="I49" s="4">
        <f t="shared" si="6"/>
        <v>84</v>
      </c>
      <c r="J49" s="46">
        <v>40</v>
      </c>
      <c r="K49" s="46"/>
      <c r="L49" s="4"/>
      <c r="M49" s="4"/>
      <c r="N49" s="4">
        <v>4</v>
      </c>
      <c r="O49" s="4">
        <v>4</v>
      </c>
      <c r="P49" s="4"/>
      <c r="Q49" s="4"/>
      <c r="R49" s="4"/>
      <c r="S49" s="4"/>
    </row>
    <row r="50" spans="2:19" ht="36" customHeight="1">
      <c r="B50" s="22" t="s">
        <v>51</v>
      </c>
      <c r="C50" s="104" t="s">
        <v>232</v>
      </c>
      <c r="D50" s="4">
        <v>4</v>
      </c>
      <c r="E50" s="4">
        <v>3</v>
      </c>
      <c r="F50" s="4"/>
      <c r="G50" s="4">
        <v>2</v>
      </c>
      <c r="H50" s="4">
        <f t="shared" si="7"/>
        <v>93</v>
      </c>
      <c r="I50" s="4">
        <f t="shared" si="6"/>
        <v>57</v>
      </c>
      <c r="J50" s="4">
        <v>36</v>
      </c>
      <c r="K50" s="4"/>
      <c r="L50" s="4"/>
      <c r="M50" s="4"/>
      <c r="N50" s="4">
        <v>3</v>
      </c>
      <c r="O50" s="4">
        <v>3</v>
      </c>
      <c r="P50" s="4"/>
      <c r="Q50" s="4"/>
      <c r="R50" s="4"/>
      <c r="S50" s="4"/>
    </row>
    <row r="51" spans="2:19" ht="21.75" customHeight="1">
      <c r="B51" s="22" t="s">
        <v>150</v>
      </c>
      <c r="C51" s="9" t="s">
        <v>234</v>
      </c>
      <c r="D51" s="4">
        <v>5</v>
      </c>
      <c r="E51" s="4">
        <v>4</v>
      </c>
      <c r="F51" s="4"/>
      <c r="G51" s="4">
        <v>2</v>
      </c>
      <c r="H51" s="4">
        <f t="shared" si="7"/>
        <v>62</v>
      </c>
      <c r="I51" s="4">
        <f t="shared" si="6"/>
        <v>32</v>
      </c>
      <c r="J51" s="4">
        <v>30</v>
      </c>
      <c r="K51" s="4"/>
      <c r="L51" s="4"/>
      <c r="M51" s="4"/>
      <c r="N51" s="4"/>
      <c r="O51" s="4">
        <v>2</v>
      </c>
      <c r="P51" s="4">
        <v>2</v>
      </c>
      <c r="Q51" s="4"/>
      <c r="R51" s="4"/>
      <c r="S51" s="4"/>
    </row>
    <row r="52" spans="2:19" ht="36.75" customHeight="1">
      <c r="B52" s="22" t="s">
        <v>151</v>
      </c>
      <c r="C52" s="104" t="s">
        <v>231</v>
      </c>
      <c r="D52" s="4"/>
      <c r="E52" s="4">
        <v>3</v>
      </c>
      <c r="F52" s="4"/>
      <c r="G52" s="4">
        <v>1</v>
      </c>
      <c r="H52" s="4">
        <f t="shared" si="7"/>
        <v>30</v>
      </c>
      <c r="I52" s="4">
        <f t="shared" si="6"/>
        <v>30</v>
      </c>
      <c r="J52" s="4"/>
      <c r="K52" s="4"/>
      <c r="L52" s="4"/>
      <c r="M52" s="4"/>
      <c r="N52" s="4">
        <v>2</v>
      </c>
      <c r="O52" s="4"/>
      <c r="P52" s="4"/>
      <c r="Q52" s="4"/>
      <c r="R52" s="4"/>
      <c r="S52" s="4"/>
    </row>
    <row r="53" spans="2:19" s="36" customFormat="1" ht="21.75" customHeight="1">
      <c r="B53" s="94"/>
      <c r="C53" s="10" t="s">
        <v>31</v>
      </c>
      <c r="D53" s="12"/>
      <c r="E53" s="12"/>
      <c r="F53" s="12"/>
      <c r="G53" s="11">
        <f>SUM(G41:G52)</f>
        <v>18</v>
      </c>
      <c r="H53" s="11">
        <f>SUM(H41:H52)</f>
        <v>1006</v>
      </c>
      <c r="I53" s="11">
        <f>SUM(I41:I52)</f>
        <v>534</v>
      </c>
      <c r="J53" s="11">
        <f>SUM(J41:J52)</f>
        <v>472</v>
      </c>
      <c r="K53" s="11">
        <f aca="true" t="shared" si="8" ref="K53:S53">SUM(K41:K52)</f>
        <v>0</v>
      </c>
      <c r="L53" s="11">
        <f t="shared" si="8"/>
        <v>0</v>
      </c>
      <c r="M53" s="11">
        <f t="shared" si="8"/>
        <v>0</v>
      </c>
      <c r="N53" s="11">
        <f t="shared" si="8"/>
        <v>25</v>
      </c>
      <c r="O53" s="11">
        <f t="shared" si="8"/>
        <v>23</v>
      </c>
      <c r="P53" s="11">
        <f t="shared" si="8"/>
        <v>13</v>
      </c>
      <c r="Q53" s="11">
        <f t="shared" si="8"/>
        <v>4</v>
      </c>
      <c r="R53" s="11">
        <f t="shared" si="8"/>
        <v>0</v>
      </c>
      <c r="S53" s="11">
        <f t="shared" si="8"/>
        <v>0</v>
      </c>
    </row>
    <row r="54" spans="2:19" s="36" customFormat="1" ht="21.75" customHeight="1">
      <c r="B54" s="14" t="s">
        <v>140</v>
      </c>
      <c r="C54" s="126" t="s">
        <v>52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8"/>
    </row>
    <row r="55" spans="2:19" s="36" customFormat="1" ht="73.5" customHeight="1">
      <c r="B55" s="94" t="s">
        <v>141</v>
      </c>
      <c r="C55" s="108" t="s">
        <v>237</v>
      </c>
      <c r="D55" s="12"/>
      <c r="E55" s="12">
        <v>8</v>
      </c>
      <c r="F55" s="12"/>
      <c r="G55" s="12">
        <v>1</v>
      </c>
      <c r="H55" s="4">
        <f>L55*$L$2+M55*M$2+N55*N$2+O55*O$2+P55*P$2+Q55*Q$2+R55*R$2+S55*S$2</f>
        <v>55</v>
      </c>
      <c r="I55" s="4">
        <f>H55-J55-K55</f>
        <v>35</v>
      </c>
      <c r="J55" s="12">
        <v>20</v>
      </c>
      <c r="K55" s="12"/>
      <c r="L55" s="12"/>
      <c r="M55" s="12"/>
      <c r="N55" s="12"/>
      <c r="O55" s="12"/>
      <c r="P55" s="12"/>
      <c r="Q55" s="12"/>
      <c r="R55" s="12"/>
      <c r="S55" s="12">
        <v>5</v>
      </c>
    </row>
    <row r="56" spans="2:19" s="37" customFormat="1" ht="48.75" customHeight="1">
      <c r="B56" s="101" t="s">
        <v>142</v>
      </c>
      <c r="C56" s="108" t="s">
        <v>238</v>
      </c>
      <c r="D56" s="12">
        <v>6</v>
      </c>
      <c r="E56" s="12">
        <v>5</v>
      </c>
      <c r="F56" s="12">
        <v>6</v>
      </c>
      <c r="G56" s="12">
        <v>2</v>
      </c>
      <c r="H56" s="4">
        <f aca="true" t="shared" si="9" ref="H56:H63">L56*$L$2+M56*M$2+N56*N$2+O56*O$2+P56*P$2+Q56*Q$2+R56*R$2+S56*S$2</f>
        <v>192</v>
      </c>
      <c r="I56" s="4">
        <f aca="true" t="shared" si="10" ref="I56:I63">H56-J56-K56</f>
        <v>138</v>
      </c>
      <c r="J56" s="12">
        <v>24</v>
      </c>
      <c r="K56" s="12">
        <v>30</v>
      </c>
      <c r="L56" s="11"/>
      <c r="M56" s="11"/>
      <c r="N56" s="11"/>
      <c r="O56" s="11"/>
      <c r="P56" s="12">
        <v>6</v>
      </c>
      <c r="Q56" s="12">
        <v>6</v>
      </c>
      <c r="R56" s="12"/>
      <c r="S56" s="12"/>
    </row>
    <row r="57" spans="1:19" s="36" customFormat="1" ht="65.25" customHeight="1">
      <c r="A57" s="37"/>
      <c r="B57" s="94" t="s">
        <v>143</v>
      </c>
      <c r="C57" s="108" t="s">
        <v>239</v>
      </c>
      <c r="D57" s="12" t="s">
        <v>161</v>
      </c>
      <c r="E57" s="12">
        <v>5</v>
      </c>
      <c r="F57" s="12">
        <v>8</v>
      </c>
      <c r="G57" s="12">
        <v>3</v>
      </c>
      <c r="H57" s="4">
        <v>226</v>
      </c>
      <c r="I57" s="4">
        <f t="shared" si="10"/>
        <v>176</v>
      </c>
      <c r="J57" s="12">
        <v>20</v>
      </c>
      <c r="K57" s="12">
        <v>30</v>
      </c>
      <c r="L57" s="11"/>
      <c r="M57" s="11"/>
      <c r="N57" s="11"/>
      <c r="O57" s="11"/>
      <c r="P57" s="12">
        <v>5</v>
      </c>
      <c r="Q57" s="12">
        <v>5</v>
      </c>
      <c r="R57" s="12"/>
      <c r="S57" s="12">
        <v>6</v>
      </c>
    </row>
    <row r="58" spans="2:19" s="36" customFormat="1" ht="45.75" customHeight="1">
      <c r="B58" s="94" t="s">
        <v>144</v>
      </c>
      <c r="C58" s="109" t="s">
        <v>240</v>
      </c>
      <c r="D58" s="47" t="s">
        <v>160</v>
      </c>
      <c r="E58" s="47" t="s">
        <v>174</v>
      </c>
      <c r="F58" s="47"/>
      <c r="G58" s="12">
        <v>3</v>
      </c>
      <c r="H58" s="4">
        <f t="shared" si="9"/>
        <v>164</v>
      </c>
      <c r="I58" s="4">
        <f t="shared" si="10"/>
        <v>134</v>
      </c>
      <c r="J58" s="12">
        <v>30</v>
      </c>
      <c r="K58" s="12"/>
      <c r="L58" s="12"/>
      <c r="M58" s="12"/>
      <c r="N58" s="12"/>
      <c r="O58" s="12"/>
      <c r="P58" s="12">
        <v>2</v>
      </c>
      <c r="Q58" s="12">
        <v>4</v>
      </c>
      <c r="R58" s="12"/>
      <c r="S58" s="12">
        <v>6</v>
      </c>
    </row>
    <row r="59" spans="2:19" s="36" customFormat="1" ht="42.75" customHeight="1">
      <c r="B59" s="94" t="s">
        <v>145</v>
      </c>
      <c r="C59" s="108" t="s">
        <v>241</v>
      </c>
      <c r="D59" s="47"/>
      <c r="E59" s="47" t="s">
        <v>167</v>
      </c>
      <c r="F59" s="12"/>
      <c r="G59" s="12">
        <v>1</v>
      </c>
      <c r="H59" s="4">
        <f t="shared" si="9"/>
        <v>30</v>
      </c>
      <c r="I59" s="4">
        <f t="shared" si="10"/>
        <v>18</v>
      </c>
      <c r="J59" s="12">
        <v>12</v>
      </c>
      <c r="K59" s="12"/>
      <c r="L59" s="12"/>
      <c r="M59" s="12"/>
      <c r="N59" s="12"/>
      <c r="O59" s="12"/>
      <c r="P59" s="12">
        <v>2</v>
      </c>
      <c r="Q59" s="12"/>
      <c r="R59" s="12"/>
      <c r="S59" s="12"/>
    </row>
    <row r="60" spans="2:19" s="36" customFormat="1" ht="71.25" customHeight="1">
      <c r="B60" s="94" t="s">
        <v>146</v>
      </c>
      <c r="C60" s="108" t="s">
        <v>242</v>
      </c>
      <c r="D60" s="12">
        <v>8</v>
      </c>
      <c r="E60" s="47" t="s">
        <v>173</v>
      </c>
      <c r="F60" s="12"/>
      <c r="G60" s="12">
        <v>2</v>
      </c>
      <c r="H60" s="4">
        <f t="shared" si="9"/>
        <v>145</v>
      </c>
      <c r="I60" s="4">
        <f t="shared" si="10"/>
        <v>101</v>
      </c>
      <c r="J60" s="12">
        <v>44</v>
      </c>
      <c r="K60" s="12"/>
      <c r="L60" s="12"/>
      <c r="M60" s="12"/>
      <c r="N60" s="12"/>
      <c r="O60" s="12"/>
      <c r="P60" s="12"/>
      <c r="Q60" s="12">
        <v>4</v>
      </c>
      <c r="R60" s="12"/>
      <c r="S60" s="12">
        <v>7</v>
      </c>
    </row>
    <row r="61" spans="2:19" s="36" customFormat="1" ht="50.25" customHeight="1">
      <c r="B61" s="94" t="s">
        <v>147</v>
      </c>
      <c r="C61" s="104" t="s">
        <v>235</v>
      </c>
      <c r="D61" s="12">
        <v>6</v>
      </c>
      <c r="E61" s="47" t="s">
        <v>160</v>
      </c>
      <c r="F61" s="12"/>
      <c r="G61" s="12">
        <v>2</v>
      </c>
      <c r="H61" s="4">
        <f t="shared" si="9"/>
        <v>124</v>
      </c>
      <c r="I61" s="4">
        <f t="shared" si="10"/>
        <v>104</v>
      </c>
      <c r="J61" s="12">
        <v>20</v>
      </c>
      <c r="K61" s="12"/>
      <c r="L61" s="12"/>
      <c r="M61" s="12"/>
      <c r="N61" s="12"/>
      <c r="O61" s="12"/>
      <c r="P61" s="12"/>
      <c r="Q61" s="12">
        <v>6</v>
      </c>
      <c r="R61" s="12"/>
      <c r="S61" s="12">
        <v>2</v>
      </c>
    </row>
    <row r="62" spans="2:19" s="36" customFormat="1" ht="85.5" customHeight="1">
      <c r="B62" s="94" t="s">
        <v>152</v>
      </c>
      <c r="C62" s="108" t="s">
        <v>243</v>
      </c>
      <c r="D62" s="12">
        <v>8</v>
      </c>
      <c r="E62" s="47" t="s">
        <v>174</v>
      </c>
      <c r="F62" s="12"/>
      <c r="G62" s="12">
        <v>3</v>
      </c>
      <c r="H62" s="4">
        <f t="shared" si="9"/>
        <v>108</v>
      </c>
      <c r="I62" s="4">
        <f t="shared" si="10"/>
        <v>68</v>
      </c>
      <c r="J62" s="12">
        <v>40</v>
      </c>
      <c r="K62" s="12"/>
      <c r="L62" s="12"/>
      <c r="M62" s="12"/>
      <c r="N62" s="12"/>
      <c r="O62" s="12"/>
      <c r="P62" s="12">
        <v>2</v>
      </c>
      <c r="Q62" s="12">
        <v>2</v>
      </c>
      <c r="R62" s="12"/>
      <c r="S62" s="12">
        <v>4</v>
      </c>
    </row>
    <row r="63" spans="1:19" s="36" customFormat="1" ht="51.75" customHeight="1">
      <c r="A63" s="36" t="s">
        <v>53</v>
      </c>
      <c r="B63" s="94" t="s">
        <v>180</v>
      </c>
      <c r="C63" s="104" t="s">
        <v>236</v>
      </c>
      <c r="D63" s="47"/>
      <c r="E63" s="47" t="s">
        <v>181</v>
      </c>
      <c r="F63" s="12">
        <v>8</v>
      </c>
      <c r="G63" s="12">
        <v>2</v>
      </c>
      <c r="H63" s="4">
        <f t="shared" si="9"/>
        <v>95</v>
      </c>
      <c r="I63" s="4">
        <f t="shared" si="10"/>
        <v>55</v>
      </c>
      <c r="J63" s="12">
        <v>20</v>
      </c>
      <c r="K63" s="12">
        <v>20</v>
      </c>
      <c r="L63" s="12"/>
      <c r="M63" s="12"/>
      <c r="N63" s="12"/>
      <c r="O63" s="12"/>
      <c r="P63" s="12"/>
      <c r="Q63" s="12">
        <v>3</v>
      </c>
      <c r="R63" s="12"/>
      <c r="S63" s="12">
        <v>4</v>
      </c>
    </row>
    <row r="64" spans="2:19" s="36" customFormat="1" ht="18.75" customHeight="1">
      <c r="B64" s="94"/>
      <c r="C64" s="10" t="s">
        <v>31</v>
      </c>
      <c r="D64" s="11"/>
      <c r="E64" s="11"/>
      <c r="F64" s="11"/>
      <c r="G64" s="11">
        <f>SUM(G55:G63)</f>
        <v>19</v>
      </c>
      <c r="H64" s="11">
        <f>SUM(H55:H63)</f>
        <v>1139</v>
      </c>
      <c r="I64" s="11">
        <f aca="true" t="shared" si="11" ref="I64:S64">SUM(I55:I63)</f>
        <v>829</v>
      </c>
      <c r="J64" s="11">
        <f t="shared" si="11"/>
        <v>230</v>
      </c>
      <c r="K64" s="11">
        <f t="shared" si="11"/>
        <v>80</v>
      </c>
      <c r="L64" s="11">
        <f t="shared" si="11"/>
        <v>0</v>
      </c>
      <c r="M64" s="11">
        <f t="shared" si="11"/>
        <v>0</v>
      </c>
      <c r="N64" s="11">
        <f t="shared" si="11"/>
        <v>0</v>
      </c>
      <c r="O64" s="11">
        <f t="shared" si="11"/>
        <v>0</v>
      </c>
      <c r="P64" s="11">
        <f t="shared" si="11"/>
        <v>17</v>
      </c>
      <c r="Q64" s="11">
        <f t="shared" si="11"/>
        <v>30</v>
      </c>
      <c r="R64" s="11">
        <f t="shared" si="11"/>
        <v>0</v>
      </c>
      <c r="S64" s="11">
        <f t="shared" si="11"/>
        <v>34</v>
      </c>
    </row>
    <row r="65" spans="2:19" s="36" customFormat="1" ht="18.75" customHeight="1">
      <c r="B65" s="102" t="s">
        <v>148</v>
      </c>
      <c r="C65" s="10" t="s">
        <v>149</v>
      </c>
      <c r="D65" s="11"/>
      <c r="E65" s="11"/>
      <c r="F65" s="11"/>
      <c r="G65" s="11"/>
      <c r="H65" s="103"/>
      <c r="I65" s="103"/>
      <c r="J65" s="103"/>
      <c r="K65" s="103"/>
      <c r="L65" s="103"/>
      <c r="M65" s="103"/>
      <c r="N65" s="103"/>
      <c r="O65" s="103"/>
      <c r="P65" s="103"/>
      <c r="Q65" s="11"/>
      <c r="R65" s="11"/>
      <c r="S65" s="11"/>
    </row>
    <row r="66" spans="2:19" s="36" customFormat="1" ht="49.5" customHeight="1">
      <c r="B66" s="94" t="s">
        <v>182</v>
      </c>
      <c r="C66" s="13" t="s">
        <v>244</v>
      </c>
      <c r="D66" s="11"/>
      <c r="E66" s="12">
        <v>4.5</v>
      </c>
      <c r="F66" s="12"/>
      <c r="G66" s="12">
        <v>2</v>
      </c>
      <c r="H66" s="4">
        <f>L66*$L$2+M66*M$2+N66*N$2+O66*O$2+P66*P$2+Q65*Q$2+R65*R$2+S65*S$2</f>
        <v>62</v>
      </c>
      <c r="I66" s="4">
        <f>H66-J66-K66</f>
        <v>62</v>
      </c>
      <c r="J66" s="11"/>
      <c r="K66" s="11"/>
      <c r="L66" s="11"/>
      <c r="M66" s="11"/>
      <c r="N66" s="11"/>
      <c r="O66" s="12">
        <v>2</v>
      </c>
      <c r="P66" s="12">
        <v>2</v>
      </c>
      <c r="Q66" s="11"/>
      <c r="R66" s="11"/>
      <c r="S66" s="11"/>
    </row>
    <row r="67" spans="2:19" s="36" customFormat="1" ht="17.25" customHeight="1">
      <c r="B67" s="94"/>
      <c r="C67" s="10" t="s">
        <v>31</v>
      </c>
      <c r="D67" s="11"/>
      <c r="E67" s="11"/>
      <c r="F67" s="11"/>
      <c r="G67" s="11"/>
      <c r="H67" s="11">
        <v>62</v>
      </c>
      <c r="I67" s="11">
        <v>62</v>
      </c>
      <c r="J67" s="11"/>
      <c r="K67" s="11"/>
      <c r="L67" s="11"/>
      <c r="M67" s="11"/>
      <c r="N67" s="11"/>
      <c r="O67" s="11">
        <v>2</v>
      </c>
      <c r="P67" s="11">
        <v>2</v>
      </c>
      <c r="Q67" s="11"/>
      <c r="R67" s="11"/>
      <c r="S67" s="11"/>
    </row>
    <row r="68" spans="2:19" s="36" customFormat="1" ht="21.75" customHeight="1">
      <c r="B68" s="94"/>
      <c r="C68" s="10" t="s">
        <v>54</v>
      </c>
      <c r="D68" s="12"/>
      <c r="E68" s="12"/>
      <c r="F68" s="12"/>
      <c r="G68" s="11"/>
      <c r="H68" s="15">
        <f aca="true" t="shared" si="12" ref="H68:S68">H23+H30+H35+H53+H64+H67</f>
        <v>4068</v>
      </c>
      <c r="I68" s="15">
        <f t="shared" si="12"/>
        <v>2279</v>
      </c>
      <c r="J68" s="15">
        <f t="shared" si="12"/>
        <v>1709</v>
      </c>
      <c r="K68" s="15">
        <f t="shared" si="12"/>
        <v>80</v>
      </c>
      <c r="L68" s="15">
        <f t="shared" si="12"/>
        <v>36</v>
      </c>
      <c r="M68" s="15">
        <f t="shared" si="12"/>
        <v>36</v>
      </c>
      <c r="N68" s="15">
        <f t="shared" si="12"/>
        <v>36</v>
      </c>
      <c r="O68" s="15">
        <f t="shared" si="12"/>
        <v>36</v>
      </c>
      <c r="P68" s="15">
        <f t="shared" si="12"/>
        <v>36</v>
      </c>
      <c r="Q68" s="15">
        <f t="shared" si="12"/>
        <v>36</v>
      </c>
      <c r="R68" s="15">
        <f t="shared" si="12"/>
        <v>0</v>
      </c>
      <c r="S68" s="15">
        <f t="shared" si="12"/>
        <v>36</v>
      </c>
    </row>
    <row r="69" spans="2:19" s="37" customFormat="1" ht="2.25" customHeight="1">
      <c r="B69" s="95"/>
      <c r="C69" s="38"/>
      <c r="D69" s="38"/>
      <c r="E69" s="38"/>
      <c r="F69" s="38"/>
      <c r="G69" s="38"/>
      <c r="H69" s="40"/>
      <c r="I69" s="39"/>
      <c r="J69" s="40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33" customHeight="1">
      <c r="A70" s="41"/>
      <c r="B70" s="122" t="s">
        <v>1</v>
      </c>
      <c r="C70" s="113" t="s">
        <v>2</v>
      </c>
      <c r="D70" s="113" t="s">
        <v>3</v>
      </c>
      <c r="E70" s="113"/>
      <c r="F70" s="113"/>
      <c r="G70" s="113" t="s">
        <v>4</v>
      </c>
      <c r="H70" s="113" t="s">
        <v>5</v>
      </c>
      <c r="I70" s="113"/>
      <c r="J70" s="113"/>
      <c r="K70" s="113"/>
      <c r="L70" s="114" t="s">
        <v>6</v>
      </c>
      <c r="M70" s="115"/>
      <c r="N70" s="115"/>
      <c r="O70" s="115"/>
      <c r="P70" s="115"/>
      <c r="Q70" s="115"/>
      <c r="R70" s="115"/>
      <c r="S70" s="116"/>
    </row>
    <row r="71" spans="1:19" ht="30" customHeight="1">
      <c r="A71" s="32"/>
      <c r="B71" s="123"/>
      <c r="C71" s="113"/>
      <c r="D71" s="113" t="s">
        <v>176</v>
      </c>
      <c r="E71" s="113" t="s">
        <v>132</v>
      </c>
      <c r="F71" s="113" t="s">
        <v>177</v>
      </c>
      <c r="G71" s="113"/>
      <c r="H71" s="113" t="s">
        <v>7</v>
      </c>
      <c r="I71" s="113" t="s">
        <v>8</v>
      </c>
      <c r="J71" s="113"/>
      <c r="K71" s="113"/>
      <c r="L71" s="114" t="s">
        <v>9</v>
      </c>
      <c r="M71" s="116"/>
      <c r="N71" s="114" t="s">
        <v>10</v>
      </c>
      <c r="O71" s="116"/>
      <c r="P71" s="114" t="s">
        <v>11</v>
      </c>
      <c r="Q71" s="116"/>
      <c r="R71" s="114" t="s">
        <v>12</v>
      </c>
      <c r="S71" s="116"/>
    </row>
    <row r="72" spans="1:19" ht="21" customHeight="1">
      <c r="A72" s="32"/>
      <c r="B72" s="123"/>
      <c r="C72" s="113"/>
      <c r="D72" s="113"/>
      <c r="E72" s="113"/>
      <c r="F72" s="113"/>
      <c r="G72" s="113"/>
      <c r="H72" s="113"/>
      <c r="I72" s="113" t="s">
        <v>13</v>
      </c>
      <c r="J72" s="111" t="s">
        <v>14</v>
      </c>
      <c r="K72" s="113" t="s">
        <v>189</v>
      </c>
      <c r="L72" s="111" t="s">
        <v>184</v>
      </c>
      <c r="M72" s="111" t="s">
        <v>183</v>
      </c>
      <c r="N72" s="111" t="s">
        <v>185</v>
      </c>
      <c r="O72" s="111" t="s">
        <v>186</v>
      </c>
      <c r="P72" s="111" t="s">
        <v>187</v>
      </c>
      <c r="Q72" s="111" t="s">
        <v>188</v>
      </c>
      <c r="R72" s="111" t="s">
        <v>15</v>
      </c>
      <c r="S72" s="111" t="s">
        <v>134</v>
      </c>
    </row>
    <row r="73" spans="1:19" ht="25.5" customHeight="1">
      <c r="A73" s="32"/>
      <c r="B73" s="124"/>
      <c r="C73" s="113"/>
      <c r="D73" s="113"/>
      <c r="E73" s="113"/>
      <c r="F73" s="113"/>
      <c r="G73" s="113"/>
      <c r="H73" s="113"/>
      <c r="I73" s="113"/>
      <c r="J73" s="112"/>
      <c r="K73" s="113"/>
      <c r="L73" s="112"/>
      <c r="M73" s="112"/>
      <c r="N73" s="112"/>
      <c r="O73" s="112"/>
      <c r="P73" s="112"/>
      <c r="Q73" s="112"/>
      <c r="R73" s="112"/>
      <c r="S73" s="112"/>
    </row>
    <row r="74" spans="1:19" ht="18.75" customHeight="1">
      <c r="A74" s="33"/>
      <c r="B74" s="23">
        <v>1</v>
      </c>
      <c r="C74" s="16">
        <v>2</v>
      </c>
      <c r="D74" s="4">
        <v>3</v>
      </c>
      <c r="E74" s="16">
        <v>4</v>
      </c>
      <c r="F74" s="4">
        <v>5</v>
      </c>
      <c r="G74" s="16">
        <v>6</v>
      </c>
      <c r="H74" s="28">
        <v>7</v>
      </c>
      <c r="I74" s="2">
        <v>8</v>
      </c>
      <c r="J74" s="28">
        <v>9</v>
      </c>
      <c r="K74" s="16">
        <v>10</v>
      </c>
      <c r="L74" s="4">
        <v>11</v>
      </c>
      <c r="M74" s="16">
        <v>12</v>
      </c>
      <c r="N74" s="4">
        <v>13</v>
      </c>
      <c r="O74" s="16">
        <v>14</v>
      </c>
      <c r="P74" s="4">
        <v>15</v>
      </c>
      <c r="Q74" s="16">
        <v>16</v>
      </c>
      <c r="R74" s="4">
        <v>17</v>
      </c>
      <c r="S74" s="16">
        <v>18</v>
      </c>
    </row>
    <row r="75" spans="1:19" ht="24" customHeight="1">
      <c r="A75" s="33"/>
      <c r="B75" s="96" t="s">
        <v>153</v>
      </c>
      <c r="C75" s="119" t="s">
        <v>154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1"/>
    </row>
    <row r="76" spans="1:19" ht="20.25" customHeight="1">
      <c r="A76" s="33"/>
      <c r="B76" s="97" t="s">
        <v>155</v>
      </c>
      <c r="C76" s="104" t="s">
        <v>199</v>
      </c>
      <c r="D76" s="4"/>
      <c r="E76" s="16"/>
      <c r="F76" s="4"/>
      <c r="G76" s="16"/>
      <c r="H76" s="4">
        <f>L76+M76+N76+O76+P76+Q76+R76+S76</f>
        <v>72</v>
      </c>
      <c r="I76" s="16"/>
      <c r="J76" s="4"/>
      <c r="K76" s="16"/>
      <c r="L76" s="4"/>
      <c r="M76" s="16"/>
      <c r="N76" s="4">
        <v>72</v>
      </c>
      <c r="O76" s="16"/>
      <c r="P76" s="4"/>
      <c r="Q76" s="16"/>
      <c r="R76" s="4"/>
      <c r="S76" s="16"/>
    </row>
    <row r="77" spans="1:19" ht="20.25" customHeight="1">
      <c r="A77" s="33"/>
      <c r="B77" s="97" t="s">
        <v>156</v>
      </c>
      <c r="C77" s="17" t="s">
        <v>157</v>
      </c>
      <c r="D77" s="4"/>
      <c r="E77" s="16"/>
      <c r="F77" s="4"/>
      <c r="G77" s="16"/>
      <c r="H77" s="4">
        <f aca="true" t="shared" si="13" ref="H77:H84">L77+M77+N77+O77+P77+Q77+R77+S77</f>
        <v>144</v>
      </c>
      <c r="I77" s="16"/>
      <c r="J77" s="4"/>
      <c r="K77" s="16"/>
      <c r="L77" s="4"/>
      <c r="M77" s="16"/>
      <c r="N77" s="4"/>
      <c r="O77" s="16">
        <v>144</v>
      </c>
      <c r="P77" s="4"/>
      <c r="Q77" s="16"/>
      <c r="R77" s="4"/>
      <c r="S77" s="16"/>
    </row>
    <row r="78" spans="1:19" ht="18.75" customHeight="1">
      <c r="A78" s="33"/>
      <c r="B78" s="97" t="s">
        <v>158</v>
      </c>
      <c r="C78" s="104" t="s">
        <v>200</v>
      </c>
      <c r="D78" s="4"/>
      <c r="E78" s="16"/>
      <c r="F78" s="4"/>
      <c r="G78" s="16"/>
      <c r="H78" s="4">
        <f t="shared" si="13"/>
        <v>36</v>
      </c>
      <c r="I78" s="16"/>
      <c r="J78" s="4"/>
      <c r="K78" s="16"/>
      <c r="L78" s="4"/>
      <c r="M78" s="16"/>
      <c r="N78" s="4"/>
      <c r="O78" s="16">
        <v>36</v>
      </c>
      <c r="P78" s="4"/>
      <c r="Q78" s="16"/>
      <c r="R78" s="4"/>
      <c r="S78" s="16"/>
    </row>
    <row r="79" spans="1:19" ht="30.75" customHeight="1">
      <c r="A79" s="33"/>
      <c r="B79" s="97" t="s">
        <v>159</v>
      </c>
      <c r="C79" s="104" t="s">
        <v>201</v>
      </c>
      <c r="D79" s="4"/>
      <c r="E79" s="16"/>
      <c r="F79" s="4"/>
      <c r="G79" s="16"/>
      <c r="H79" s="4">
        <f t="shared" si="13"/>
        <v>216</v>
      </c>
      <c r="I79" s="16"/>
      <c r="J79" s="4"/>
      <c r="K79" s="16"/>
      <c r="L79" s="4"/>
      <c r="M79" s="16"/>
      <c r="N79" s="4"/>
      <c r="O79" s="16"/>
      <c r="P79" s="4">
        <v>72</v>
      </c>
      <c r="Q79" s="16">
        <v>144</v>
      </c>
      <c r="R79" s="4"/>
      <c r="S79" s="16"/>
    </row>
    <row r="80" spans="2:19" s="34" customFormat="1" ht="22.5" customHeight="1">
      <c r="B80" s="21" t="s">
        <v>107</v>
      </c>
      <c r="C80" s="6" t="s">
        <v>105</v>
      </c>
      <c r="D80" s="1"/>
      <c r="E80" s="1"/>
      <c r="F80" s="1"/>
      <c r="G80" s="1"/>
      <c r="H80" s="45">
        <f>SUM(H76:H79)</f>
        <v>468</v>
      </c>
      <c r="I80" s="1"/>
      <c r="J80" s="1"/>
      <c r="K80" s="1"/>
      <c r="L80" s="1"/>
      <c r="M80" s="5"/>
      <c r="N80" s="1">
        <f>SUM(N76:N79)</f>
        <v>72</v>
      </c>
      <c r="O80" s="1">
        <f>SUM(O77:O79)</f>
        <v>180</v>
      </c>
      <c r="P80" s="1">
        <f>SUM(P79)</f>
        <v>72</v>
      </c>
      <c r="Q80" s="1">
        <f>SUM(Q76:Q79)</f>
        <v>144</v>
      </c>
      <c r="R80" s="5"/>
      <c r="S80" s="5"/>
    </row>
    <row r="81" spans="2:19" s="34" customFormat="1" ht="22.5" customHeight="1">
      <c r="B81" s="22" t="s">
        <v>108</v>
      </c>
      <c r="C81" s="104" t="s">
        <v>194</v>
      </c>
      <c r="D81" s="1"/>
      <c r="E81" s="1"/>
      <c r="F81" s="1"/>
      <c r="G81" s="1"/>
      <c r="H81" s="4">
        <f t="shared" si="13"/>
        <v>36</v>
      </c>
      <c r="I81" s="5"/>
      <c r="J81" s="5"/>
      <c r="K81" s="5"/>
      <c r="L81" s="5"/>
      <c r="M81" s="5"/>
      <c r="N81" s="5">
        <v>36</v>
      </c>
      <c r="O81" s="5"/>
      <c r="P81" s="5"/>
      <c r="Q81" s="5"/>
      <c r="R81" s="5"/>
      <c r="S81" s="5"/>
    </row>
    <row r="82" spans="2:19" s="34" customFormat="1" ht="28.5" customHeight="1">
      <c r="B82" s="22" t="s">
        <v>109</v>
      </c>
      <c r="C82" s="104" t="s">
        <v>195</v>
      </c>
      <c r="D82" s="1"/>
      <c r="E82" s="1"/>
      <c r="F82" s="1"/>
      <c r="G82" s="1"/>
      <c r="H82" s="4">
        <f t="shared" si="13"/>
        <v>108</v>
      </c>
      <c r="I82" s="5"/>
      <c r="J82" s="5"/>
      <c r="K82" s="5"/>
      <c r="L82" s="5"/>
      <c r="M82" s="5"/>
      <c r="N82" s="5"/>
      <c r="O82" s="5"/>
      <c r="P82" s="5"/>
      <c r="Q82" s="5"/>
      <c r="R82" s="5">
        <v>108</v>
      </c>
      <c r="S82" s="5"/>
    </row>
    <row r="83" spans="2:19" ht="33.75" customHeight="1">
      <c r="B83" s="22" t="s">
        <v>110</v>
      </c>
      <c r="C83" s="104" t="s">
        <v>196</v>
      </c>
      <c r="D83" s="5"/>
      <c r="E83" s="5"/>
      <c r="F83" s="5"/>
      <c r="G83" s="5"/>
      <c r="H83" s="4">
        <f t="shared" si="13"/>
        <v>468</v>
      </c>
      <c r="I83" s="5"/>
      <c r="J83" s="5"/>
      <c r="K83" s="5"/>
      <c r="L83" s="5"/>
      <c r="M83" s="5"/>
      <c r="N83" s="5"/>
      <c r="O83" s="5"/>
      <c r="P83" s="5"/>
      <c r="Q83" s="5"/>
      <c r="R83" s="5">
        <v>468</v>
      </c>
      <c r="S83" s="5"/>
    </row>
    <row r="84" spans="2:19" ht="28.5" customHeight="1">
      <c r="B84" s="22" t="s">
        <v>109</v>
      </c>
      <c r="C84" s="104" t="s">
        <v>197</v>
      </c>
      <c r="D84" s="5"/>
      <c r="E84" s="5"/>
      <c r="F84" s="5"/>
      <c r="G84" s="5"/>
      <c r="H84" s="4">
        <f t="shared" si="13"/>
        <v>144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144</v>
      </c>
    </row>
    <row r="85" spans="2:19" ht="20.25" customHeight="1">
      <c r="B85" s="22" t="s">
        <v>111</v>
      </c>
      <c r="C85" s="104" t="s">
        <v>245</v>
      </c>
      <c r="D85" s="5"/>
      <c r="E85" s="5"/>
      <c r="F85" s="5"/>
      <c r="G85" s="5"/>
      <c r="H85" s="4">
        <v>252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21" customHeight="1">
      <c r="B86" s="92"/>
      <c r="C86" s="6" t="s">
        <v>31</v>
      </c>
      <c r="D86" s="1"/>
      <c r="E86" s="1"/>
      <c r="F86" s="1"/>
      <c r="G86" s="1"/>
      <c r="H86" s="1">
        <f>SUM(H81:H85)</f>
        <v>1008</v>
      </c>
      <c r="I86" s="1"/>
      <c r="J86" s="1"/>
      <c r="K86" s="1"/>
      <c r="L86" s="1"/>
      <c r="M86" s="5"/>
      <c r="N86" s="1">
        <v>36</v>
      </c>
      <c r="O86" s="1"/>
      <c r="P86" s="1"/>
      <c r="Q86" s="1"/>
      <c r="R86" s="1">
        <v>576</v>
      </c>
      <c r="S86" s="1">
        <v>144</v>
      </c>
    </row>
    <row r="87" spans="2:19" ht="21" customHeight="1">
      <c r="B87" s="92"/>
      <c r="C87" s="6" t="s">
        <v>106</v>
      </c>
      <c r="D87" s="1"/>
      <c r="E87" s="1"/>
      <c r="F87" s="1"/>
      <c r="G87" s="1"/>
      <c r="H87" s="1">
        <f>H86+H80</f>
        <v>1476</v>
      </c>
      <c r="I87" s="1"/>
      <c r="J87" s="1"/>
      <c r="K87" s="1"/>
      <c r="L87" s="1"/>
      <c r="M87" s="5"/>
      <c r="N87" s="5"/>
      <c r="O87" s="5"/>
      <c r="P87" s="5"/>
      <c r="Q87" s="5"/>
      <c r="R87" s="5"/>
      <c r="S87" s="5"/>
    </row>
    <row r="88" spans="2:19" ht="21" customHeight="1">
      <c r="B88" s="92"/>
      <c r="C88" s="6" t="s">
        <v>112</v>
      </c>
      <c r="D88" s="1"/>
      <c r="E88" s="1"/>
      <c r="F88" s="1"/>
      <c r="G88" s="1"/>
      <c r="H88" s="1"/>
      <c r="I88" s="1"/>
      <c r="J88" s="1"/>
      <c r="K88" s="1"/>
      <c r="L88" s="1"/>
      <c r="M88" s="5"/>
      <c r="N88" s="5"/>
      <c r="O88" s="5"/>
      <c r="P88" s="5"/>
      <c r="Q88" s="5"/>
      <c r="R88" s="5"/>
      <c r="S88" s="5"/>
    </row>
    <row r="89" spans="2:19" s="34" customFormat="1" ht="21" customHeight="1">
      <c r="B89" s="93" t="s">
        <v>56</v>
      </c>
      <c r="C89" s="104" t="s">
        <v>190</v>
      </c>
      <c r="D89" s="5"/>
      <c r="E89" s="5"/>
      <c r="F89" s="5"/>
      <c r="G89" s="5"/>
      <c r="H89" s="5">
        <v>144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s="34" customFormat="1" ht="43.5" customHeight="1">
      <c r="B90" s="93" t="s">
        <v>135</v>
      </c>
      <c r="C90" s="104" t="s">
        <v>191</v>
      </c>
      <c r="D90" s="5"/>
      <c r="E90" s="5"/>
      <c r="F90" s="5"/>
      <c r="G90" s="5"/>
      <c r="H90" s="5">
        <v>60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s="34" customFormat="1" ht="47.25" customHeight="1">
      <c r="B91" s="93" t="s">
        <v>136</v>
      </c>
      <c r="C91" s="104" t="s">
        <v>192</v>
      </c>
      <c r="D91" s="5"/>
      <c r="E91" s="5"/>
      <c r="F91" s="5"/>
      <c r="G91" s="5"/>
      <c r="H91" s="5">
        <v>12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37.5" customHeight="1">
      <c r="B92" s="93"/>
      <c r="C92" s="104" t="s">
        <v>193</v>
      </c>
      <c r="D92" s="5"/>
      <c r="E92" s="5"/>
      <c r="F92" s="5"/>
      <c r="G92" s="5"/>
      <c r="H92" s="18">
        <v>5760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21" customHeight="1">
      <c r="B93" s="93"/>
      <c r="C93" s="3" t="s">
        <v>169</v>
      </c>
      <c r="D93" s="5"/>
      <c r="E93" s="5"/>
      <c r="F93" s="5"/>
      <c r="G93" s="5"/>
      <c r="H93" s="5">
        <v>428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21" customHeight="1">
      <c r="B94" s="93" t="s">
        <v>57</v>
      </c>
      <c r="C94" s="2" t="s">
        <v>170</v>
      </c>
      <c r="D94" s="5"/>
      <c r="E94" s="5"/>
      <c r="F94" s="5"/>
      <c r="G94" s="5"/>
      <c r="H94" s="5">
        <v>400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21" customHeight="1">
      <c r="B95" s="93"/>
      <c r="C95" s="2" t="s">
        <v>171</v>
      </c>
      <c r="D95" s="5"/>
      <c r="E95" s="5"/>
      <c r="F95" s="5"/>
      <c r="G95" s="5"/>
      <c r="H95" s="5">
        <v>828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21" customHeight="1">
      <c r="B96" s="93"/>
      <c r="C96" s="6" t="s">
        <v>58</v>
      </c>
      <c r="D96" s="1"/>
      <c r="E96" s="1"/>
      <c r="F96" s="1"/>
      <c r="G96" s="1"/>
      <c r="H96" s="1">
        <v>6588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8.75" customHeight="1" hidden="1">
      <c r="B97" s="93"/>
      <c r="C97" s="2"/>
      <c r="D97" s="5"/>
      <c r="E97" s="5"/>
      <c r="F97" s="5"/>
      <c r="G97" s="5"/>
      <c r="H97" s="27"/>
      <c r="I97" s="27"/>
      <c r="J97" s="27"/>
      <c r="K97" s="5"/>
      <c r="L97" s="5"/>
      <c r="M97" s="5"/>
      <c r="N97" s="5"/>
      <c r="O97" s="5"/>
      <c r="P97" s="5"/>
      <c r="Q97" s="5"/>
      <c r="R97" s="5"/>
      <c r="S97" s="5"/>
    </row>
    <row r="98" spans="2:19" ht="19.5" customHeight="1">
      <c r="B98" s="25"/>
      <c r="C98" s="117" t="s">
        <v>137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</row>
    <row r="99" spans="3:19" ht="54" customHeight="1"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2:19" s="33" customFormat="1" ht="15.75">
      <c r="B100" s="100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2:10" s="33" customFormat="1" ht="15.75">
      <c r="B101" s="100"/>
      <c r="H101" s="46"/>
      <c r="I101" s="46"/>
      <c r="J101" s="46"/>
    </row>
    <row r="102" spans="3:5" ht="15.75">
      <c r="C102" s="32" t="s">
        <v>178</v>
      </c>
      <c r="D102" s="33" t="s">
        <v>198</v>
      </c>
      <c r="E102" s="33"/>
    </row>
  </sheetData>
  <sheetProtection/>
  <mergeCells count="86">
    <mergeCell ref="C75:S75"/>
    <mergeCell ref="C54:S54"/>
    <mergeCell ref="C40:S40"/>
    <mergeCell ref="C24:S24"/>
    <mergeCell ref="C31:S31"/>
    <mergeCell ref="B36:B39"/>
    <mergeCell ref="C36:C39"/>
    <mergeCell ref="D36:F36"/>
    <mergeCell ref="G36:G39"/>
    <mergeCell ref="H36:K36"/>
    <mergeCell ref="G1:K1"/>
    <mergeCell ref="J38:J39"/>
    <mergeCell ref="K38:K39"/>
    <mergeCell ref="E4:E6"/>
    <mergeCell ref="F4:F6"/>
    <mergeCell ref="F37:F39"/>
    <mergeCell ref="H37:H39"/>
    <mergeCell ref="I37:K37"/>
    <mergeCell ref="I4:K4"/>
    <mergeCell ref="I5:I6"/>
    <mergeCell ref="L37:M37"/>
    <mergeCell ref="N37:O37"/>
    <mergeCell ref="I38:I39"/>
    <mergeCell ref="M38:M39"/>
    <mergeCell ref="N38:N39"/>
    <mergeCell ref="O38:O39"/>
    <mergeCell ref="Q38:Q39"/>
    <mergeCell ref="L36:S36"/>
    <mergeCell ref="P37:Q37"/>
    <mergeCell ref="R37:S37"/>
    <mergeCell ref="B70:B73"/>
    <mergeCell ref="C70:C73"/>
    <mergeCell ref="D70:F70"/>
    <mergeCell ref="G70:G73"/>
    <mergeCell ref="D71:D73"/>
    <mergeCell ref="D37:D39"/>
    <mergeCell ref="F71:F73"/>
    <mergeCell ref="R71:S71"/>
    <mergeCell ref="H71:H73"/>
    <mergeCell ref="I71:K71"/>
    <mergeCell ref="J72:J73"/>
    <mergeCell ref="K72:K73"/>
    <mergeCell ref="I72:I73"/>
    <mergeCell ref="L72:L73"/>
    <mergeCell ref="Q72:Q73"/>
    <mergeCell ref="R72:R73"/>
    <mergeCell ref="R38:R39"/>
    <mergeCell ref="S38:S39"/>
    <mergeCell ref="L71:M71"/>
    <mergeCell ref="N71:O71"/>
    <mergeCell ref="L38:L39"/>
    <mergeCell ref="M72:M73"/>
    <mergeCell ref="N72:N73"/>
    <mergeCell ref="O72:O73"/>
    <mergeCell ref="P72:P73"/>
    <mergeCell ref="P38:P39"/>
    <mergeCell ref="S72:S73"/>
    <mergeCell ref="H70:K70"/>
    <mergeCell ref="L70:S70"/>
    <mergeCell ref="P71:Q71"/>
    <mergeCell ref="Q5:Q6"/>
    <mergeCell ref="R5:R6"/>
    <mergeCell ref="J5:J6"/>
    <mergeCell ref="K5:K6"/>
    <mergeCell ref="S5:S6"/>
    <mergeCell ref="C8:H8"/>
    <mergeCell ref="M5:M6"/>
    <mergeCell ref="N5:N6"/>
    <mergeCell ref="C98:S100"/>
    <mergeCell ref="E37:E39"/>
    <mergeCell ref="E71:E73"/>
    <mergeCell ref="L4:M4"/>
    <mergeCell ref="N4:O4"/>
    <mergeCell ref="P4:Q4"/>
    <mergeCell ref="R4:S4"/>
    <mergeCell ref="L5:L6"/>
    <mergeCell ref="O5:O6"/>
    <mergeCell ref="P5:P6"/>
    <mergeCell ref="B3:B6"/>
    <mergeCell ref="C3:C6"/>
    <mergeCell ref="D3:F3"/>
    <mergeCell ref="G3:G6"/>
    <mergeCell ref="H3:K3"/>
    <mergeCell ref="L3:S3"/>
    <mergeCell ref="D4:D6"/>
    <mergeCell ref="H4:H6"/>
  </mergeCells>
  <printOptions/>
  <pageMargins left="0.25" right="0.25" top="0.75" bottom="0.75" header="0.3" footer="0.3"/>
  <pageSetup fitToHeight="0" fitToWidth="1" horizontalDpi="600" verticalDpi="600" orientation="landscape" paperSize="9" scale="62" r:id="rId1"/>
  <rowBreaks count="2" manualBreakCount="2">
    <brk id="35" max="18" man="1"/>
    <brk id="6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P35"/>
  <sheetViews>
    <sheetView tabSelected="1" view="pageBreakPreview" zoomScale="55" zoomScaleSheetLayoutView="55" zoomScalePageLayoutView="0" workbookViewId="0" topLeftCell="C1">
      <selection activeCell="AX5" sqref="AX5"/>
    </sheetView>
  </sheetViews>
  <sheetFormatPr defaultColWidth="3.875" defaultRowHeight="30" customHeight="1"/>
  <cols>
    <col min="1" max="1" width="3.125" style="63" customWidth="1"/>
    <col min="2" max="2" width="5.25390625" style="63" customWidth="1"/>
    <col min="3" max="4" width="4.25390625" style="63" customWidth="1"/>
    <col min="5" max="5" width="5.00390625" style="63" customWidth="1"/>
    <col min="6" max="6" width="4.375" style="63" customWidth="1"/>
    <col min="7" max="8" width="4.25390625" style="63" customWidth="1"/>
    <col min="9" max="9" width="4.375" style="63" customWidth="1"/>
    <col min="10" max="10" width="4.25390625" style="63" customWidth="1"/>
    <col min="11" max="11" width="3.875" style="63" customWidth="1"/>
    <col min="12" max="12" width="4.375" style="63" customWidth="1"/>
    <col min="13" max="13" width="4.25390625" style="63" customWidth="1"/>
    <col min="14" max="14" width="4.375" style="63" customWidth="1"/>
    <col min="15" max="15" width="4.25390625" style="63" customWidth="1"/>
    <col min="16" max="16" width="4.625" style="63" customWidth="1"/>
    <col min="17" max="19" width="4.375" style="63" customWidth="1"/>
    <col min="20" max="20" width="4.625" style="63" customWidth="1"/>
    <col min="21" max="21" width="4.375" style="63" customWidth="1"/>
    <col min="22" max="22" width="4.75390625" style="63" customWidth="1"/>
    <col min="23" max="23" width="4.25390625" style="63" customWidth="1"/>
    <col min="24" max="24" width="4.625" style="63" customWidth="1"/>
    <col min="25" max="25" width="5.25390625" style="63" customWidth="1"/>
    <col min="26" max="26" width="4.75390625" style="63" customWidth="1"/>
    <col min="27" max="27" width="4.875" style="63" customWidth="1"/>
    <col min="28" max="28" width="5.625" style="63" customWidth="1"/>
    <col min="29" max="30" width="4.375" style="63" customWidth="1"/>
    <col min="31" max="32" width="4.75390625" style="63" customWidth="1"/>
    <col min="33" max="33" width="5.625" style="63" customWidth="1"/>
    <col min="34" max="34" width="4.625" style="63" customWidth="1"/>
    <col min="35" max="35" width="5.125" style="63" customWidth="1"/>
    <col min="36" max="36" width="4.375" style="63" customWidth="1"/>
    <col min="37" max="37" width="5.00390625" style="63" customWidth="1"/>
    <col min="38" max="39" width="4.375" style="63" customWidth="1"/>
    <col min="40" max="40" width="4.75390625" style="63" customWidth="1"/>
    <col min="41" max="41" width="4.375" style="63" customWidth="1"/>
    <col min="42" max="42" width="5.125" style="63" customWidth="1"/>
    <col min="43" max="43" width="4.375" style="63" customWidth="1"/>
    <col min="44" max="45" width="5.00390625" style="63" customWidth="1"/>
    <col min="46" max="46" width="4.625" style="63" customWidth="1"/>
    <col min="47" max="47" width="5.00390625" style="63" customWidth="1"/>
    <col min="48" max="48" width="4.375" style="63" customWidth="1"/>
    <col min="49" max="49" width="4.75390625" style="63" customWidth="1"/>
    <col min="50" max="50" width="4.375" style="63" customWidth="1"/>
    <col min="51" max="51" width="4.75390625" style="63" customWidth="1"/>
    <col min="52" max="52" width="4.375" style="63" customWidth="1"/>
    <col min="53" max="54" width="5.00390625" style="63" customWidth="1"/>
    <col min="55" max="55" width="4.875" style="63" customWidth="1"/>
    <col min="56" max="56" width="6.875" style="63" customWidth="1"/>
    <col min="57" max="57" width="7.375" style="63" customWidth="1"/>
    <col min="58" max="59" width="6.25390625" style="63" customWidth="1"/>
    <col min="60" max="60" width="4.25390625" style="63" customWidth="1"/>
    <col min="61" max="61" width="5.125" style="63" customWidth="1"/>
    <col min="62" max="62" width="5.875" style="63" customWidth="1"/>
    <col min="63" max="63" width="4.875" style="63" customWidth="1"/>
    <col min="64" max="64" width="7.125" style="63" customWidth="1"/>
    <col min="65" max="65" width="4.625" style="63" customWidth="1"/>
    <col min="66" max="66" width="6.75390625" style="63" customWidth="1"/>
    <col min="67" max="16384" width="3.875" style="63" customWidth="1"/>
  </cols>
  <sheetData>
    <row r="1" spans="19:52" s="48" customFormat="1" ht="102" customHeight="1">
      <c r="S1" s="51"/>
      <c r="T1" s="51"/>
      <c r="U1" s="51"/>
      <c r="V1" s="51"/>
      <c r="W1" s="51"/>
      <c r="X1" s="51"/>
      <c r="Y1" s="51"/>
      <c r="Z1" s="51"/>
      <c r="AA1" s="152" t="s">
        <v>246</v>
      </c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51"/>
      <c r="AX1" s="51"/>
      <c r="AY1" s="51"/>
      <c r="AZ1" s="51"/>
    </row>
    <row r="2" spans="19:52" s="48" customFormat="1" ht="30" customHeight="1">
      <c r="S2" s="51"/>
      <c r="T2" s="51"/>
      <c r="U2" s="51"/>
      <c r="V2" s="51"/>
      <c r="W2" s="51"/>
      <c r="X2" s="51"/>
      <c r="Y2" s="153" t="s">
        <v>103</v>
      </c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51"/>
      <c r="AZ2" s="51"/>
    </row>
    <row r="3" spans="14:52" s="48" customFormat="1" ht="46.5" customHeight="1">
      <c r="N3" s="49"/>
      <c r="O3" s="49"/>
      <c r="P3" s="49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160" t="s">
        <v>253</v>
      </c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51"/>
      <c r="AV3" s="51"/>
      <c r="AW3" s="51"/>
      <c r="AX3" s="51"/>
      <c r="AY3" s="51"/>
      <c r="AZ3" s="51"/>
    </row>
    <row r="4" spans="14:52" s="48" customFormat="1" ht="71.25" customHeight="1">
      <c r="N4" s="49"/>
      <c r="O4" s="49"/>
      <c r="P4" s="49"/>
      <c r="S4" s="154" t="s">
        <v>247</v>
      </c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</row>
    <row r="5" spans="14:45" s="48" customFormat="1" ht="30" customHeight="1">
      <c r="N5" s="49"/>
      <c r="R5" s="49"/>
      <c r="S5" s="49"/>
      <c r="AA5" s="161" t="s">
        <v>254</v>
      </c>
      <c r="AB5" s="162"/>
      <c r="AC5" s="162"/>
      <c r="AD5" s="162"/>
      <c r="AE5" s="163"/>
      <c r="AF5" s="164"/>
      <c r="AG5" s="164"/>
      <c r="AH5" s="164"/>
      <c r="AI5" s="164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6:51" s="51" customFormat="1" ht="24.75" customHeight="1">
      <c r="P6" s="52"/>
      <c r="Q6" s="150" t="s">
        <v>172</v>
      </c>
      <c r="R6" s="150"/>
      <c r="S6" s="150"/>
      <c r="T6" s="150"/>
      <c r="U6" s="150"/>
      <c r="V6" s="150"/>
      <c r="W6" s="150"/>
      <c r="X6" s="150"/>
      <c r="Y6" s="150"/>
      <c r="Z6" s="151" t="s">
        <v>165</v>
      </c>
      <c r="AA6" s="151"/>
      <c r="AB6" s="151"/>
      <c r="AC6" s="151"/>
      <c r="AD6" s="81" t="s">
        <v>163</v>
      </c>
      <c r="AE6" s="81"/>
      <c r="AF6" s="81"/>
      <c r="AG6" s="81"/>
      <c r="AH6" s="83"/>
      <c r="AI6" s="83"/>
      <c r="AJ6" s="83"/>
      <c r="AK6" s="83"/>
      <c r="AL6" s="83"/>
      <c r="AM6" s="83"/>
      <c r="AN6" s="83"/>
      <c r="AO6" s="83"/>
      <c r="AP6" s="83"/>
      <c r="AQ6" s="85"/>
      <c r="AR6" s="85"/>
      <c r="AS6" s="85"/>
      <c r="AT6" s="85"/>
      <c r="AU6" s="85"/>
      <c r="AV6" s="85"/>
      <c r="AW6" s="85"/>
      <c r="AX6" s="53"/>
      <c r="AY6" s="53"/>
    </row>
    <row r="7" spans="2:51" s="51" customFormat="1" ht="24.7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P7" s="52"/>
      <c r="Q7" s="84"/>
      <c r="R7" s="84"/>
      <c r="S7" s="84"/>
      <c r="T7" s="86"/>
      <c r="U7" s="86"/>
      <c r="V7" s="86"/>
      <c r="W7" s="86"/>
      <c r="X7" s="86"/>
      <c r="Y7" s="86"/>
      <c r="Z7" s="86"/>
      <c r="AA7" s="86"/>
      <c r="AB7" s="83"/>
      <c r="AC7" s="83"/>
      <c r="AD7" s="81" t="s">
        <v>164</v>
      </c>
      <c r="AE7" s="81"/>
      <c r="AF7" s="81"/>
      <c r="AG7" s="81"/>
      <c r="AH7" s="83"/>
      <c r="AI7" s="83"/>
      <c r="AJ7" s="83"/>
      <c r="AK7" s="83"/>
      <c r="AL7" s="83"/>
      <c r="AM7" s="83"/>
      <c r="AN7" s="83"/>
      <c r="AO7" s="83"/>
      <c r="AP7" s="86"/>
      <c r="AQ7" s="53"/>
      <c r="AR7" s="53"/>
      <c r="AS7" s="53"/>
      <c r="AT7" s="53"/>
      <c r="AU7" s="53"/>
      <c r="AV7" s="53"/>
      <c r="AW7" s="53"/>
      <c r="AX7" s="53"/>
      <c r="AY7" s="53"/>
    </row>
    <row r="8" spans="14:51" s="48" customFormat="1" ht="42.75" customHeight="1">
      <c r="N8" s="49"/>
      <c r="O8" s="55"/>
      <c r="P8" s="49"/>
      <c r="Q8" s="84"/>
      <c r="R8" s="84"/>
      <c r="S8" s="155" t="s">
        <v>249</v>
      </c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56"/>
      <c r="AV8" s="57"/>
      <c r="AX8" s="56"/>
      <c r="AY8" s="56"/>
    </row>
    <row r="9" spans="15:61" s="48" customFormat="1" ht="24.75" customHeight="1">
      <c r="O9" s="49"/>
      <c r="P9" s="49"/>
      <c r="Q9" s="82"/>
      <c r="R9" s="82"/>
      <c r="S9" s="84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56"/>
      <c r="AR9" s="56"/>
      <c r="AS9" s="56"/>
      <c r="AT9" s="50" t="s">
        <v>101</v>
      </c>
      <c r="AV9" s="50"/>
      <c r="AW9" s="50"/>
      <c r="AX9" s="50"/>
      <c r="AY9" s="50"/>
      <c r="AZ9" s="50"/>
      <c r="BA9" s="50"/>
      <c r="BB9" s="50"/>
      <c r="BC9" s="50"/>
      <c r="BD9" s="156" t="s">
        <v>250</v>
      </c>
      <c r="BE9" s="157"/>
      <c r="BF9" s="158"/>
      <c r="BG9" s="158"/>
      <c r="BH9" s="158"/>
      <c r="BI9" s="158"/>
    </row>
    <row r="10" spans="15:59" s="48" customFormat="1" ht="24.75" customHeight="1">
      <c r="O10" s="49"/>
      <c r="P10" s="49"/>
      <c r="Q10" s="49"/>
      <c r="R10" s="49"/>
      <c r="S10" s="55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48" t="s">
        <v>162</v>
      </c>
      <c r="AV10" s="58"/>
      <c r="AW10" s="58"/>
      <c r="AX10" s="58"/>
      <c r="AY10" s="59"/>
      <c r="AZ10" s="59"/>
      <c r="BA10" s="59"/>
      <c r="BB10" s="59"/>
      <c r="BC10" s="58"/>
      <c r="BD10" s="50"/>
      <c r="BE10" s="50"/>
      <c r="BF10" s="50"/>
      <c r="BG10" s="50"/>
    </row>
    <row r="11" spans="18:59" s="48" customFormat="1" ht="24.75" customHeight="1">
      <c r="R11" s="49"/>
      <c r="S11" s="49"/>
      <c r="AT11" s="50" t="s">
        <v>59</v>
      </c>
      <c r="AV11" s="50"/>
      <c r="AW11" s="50"/>
      <c r="AX11" s="50"/>
      <c r="AY11" s="50"/>
      <c r="AZ11" s="50" t="s">
        <v>251</v>
      </c>
      <c r="BA11" s="50"/>
      <c r="BB11" s="50"/>
      <c r="BC11" s="50"/>
      <c r="BD11" s="50"/>
      <c r="BE11" s="50"/>
      <c r="BF11" s="50"/>
      <c r="BG11" s="50"/>
    </row>
    <row r="12" spans="15:61" s="48" customFormat="1" ht="30" customHeight="1">
      <c r="O12" s="49"/>
      <c r="P12" s="49"/>
      <c r="Q12" s="49"/>
      <c r="R12" s="49"/>
      <c r="S12" s="49"/>
      <c r="AT12" s="87" t="s">
        <v>166</v>
      </c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15:68" s="48" customFormat="1" ht="30" customHeight="1">
      <c r="O13" s="49"/>
      <c r="P13" s="49"/>
      <c r="Q13" s="49"/>
      <c r="R13" s="49"/>
      <c r="S13" s="49"/>
      <c r="AB13" s="50"/>
      <c r="AC13" s="50"/>
      <c r="AD13" s="50"/>
      <c r="AE13" s="50"/>
      <c r="AF13" s="50"/>
      <c r="AT13" s="159" t="s">
        <v>252</v>
      </c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61"/>
      <c r="BJ13" s="61"/>
      <c r="BP13" s="50"/>
    </row>
    <row r="14" spans="15:68" s="48" customFormat="1" ht="30" customHeight="1">
      <c r="O14" s="49"/>
      <c r="P14" s="49"/>
      <c r="Q14" s="49"/>
      <c r="R14" s="49"/>
      <c r="S14" s="49"/>
      <c r="AB14" s="50"/>
      <c r="AC14" s="50"/>
      <c r="AD14" s="50"/>
      <c r="AE14" s="50"/>
      <c r="AF14" s="50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P14" s="50"/>
    </row>
    <row r="15" spans="15:68" s="48" customFormat="1" ht="30" customHeight="1">
      <c r="O15" s="49"/>
      <c r="P15" s="49"/>
      <c r="Q15" s="49"/>
      <c r="R15" s="49"/>
      <c r="S15" s="49"/>
      <c r="AB15" s="62" t="s">
        <v>60</v>
      </c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P15" s="50"/>
    </row>
    <row r="16" spans="15:68" s="48" customFormat="1" ht="30" customHeight="1">
      <c r="O16" s="49"/>
      <c r="P16" s="49"/>
      <c r="Q16" s="49"/>
      <c r="R16" s="49"/>
      <c r="S16" s="49"/>
      <c r="AB16" s="110" t="s">
        <v>248</v>
      </c>
      <c r="AC16" s="110"/>
      <c r="AD16" s="110"/>
      <c r="AE16" s="110"/>
      <c r="AF16" s="110"/>
      <c r="AG16" s="110"/>
      <c r="AH16" s="110"/>
      <c r="AI16" s="110"/>
      <c r="AJ16" s="110"/>
      <c r="AK16" s="50"/>
      <c r="AL16" s="50"/>
      <c r="AM16" s="50"/>
      <c r="AN16" s="50"/>
      <c r="AO16" s="50"/>
      <c r="AP16" s="50"/>
      <c r="AQ16" s="50"/>
      <c r="AR16" s="50"/>
      <c r="AS16" s="50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P16" s="50"/>
    </row>
    <row r="17" ht="18" customHeight="1"/>
    <row r="18" spans="2:66" s="68" customFormat="1" ht="48.75" customHeight="1">
      <c r="B18" s="141" t="s">
        <v>114</v>
      </c>
      <c r="C18" s="145" t="s">
        <v>62</v>
      </c>
      <c r="D18" s="145"/>
      <c r="E18" s="145"/>
      <c r="F18" s="145"/>
      <c r="G18" s="144" t="s">
        <v>63</v>
      </c>
      <c r="H18" s="145" t="s">
        <v>64</v>
      </c>
      <c r="I18" s="145"/>
      <c r="J18" s="145"/>
      <c r="K18" s="144" t="s">
        <v>65</v>
      </c>
      <c r="L18" s="145" t="s">
        <v>66</v>
      </c>
      <c r="M18" s="145"/>
      <c r="N18" s="145"/>
      <c r="O18" s="145"/>
      <c r="P18" s="145" t="s">
        <v>67</v>
      </c>
      <c r="Q18" s="145"/>
      <c r="R18" s="145"/>
      <c r="S18" s="145"/>
      <c r="T18" s="144" t="s">
        <v>68</v>
      </c>
      <c r="U18" s="66" t="s">
        <v>69</v>
      </c>
      <c r="V18" s="66"/>
      <c r="W18" s="66"/>
      <c r="X18" s="144" t="s">
        <v>70</v>
      </c>
      <c r="Y18" s="145" t="s">
        <v>71</v>
      </c>
      <c r="Z18" s="145"/>
      <c r="AA18" s="145"/>
      <c r="AB18" s="144" t="s">
        <v>72</v>
      </c>
      <c r="AC18" s="145" t="s">
        <v>73</v>
      </c>
      <c r="AD18" s="145"/>
      <c r="AE18" s="145"/>
      <c r="AF18" s="145"/>
      <c r="AG18" s="144" t="s">
        <v>74</v>
      </c>
      <c r="AH18" s="145" t="s">
        <v>75</v>
      </c>
      <c r="AI18" s="145"/>
      <c r="AJ18" s="145"/>
      <c r="AK18" s="144" t="s">
        <v>76</v>
      </c>
      <c r="AL18" s="145" t="s">
        <v>77</v>
      </c>
      <c r="AM18" s="145"/>
      <c r="AN18" s="145"/>
      <c r="AO18" s="145"/>
      <c r="AP18" s="145" t="s">
        <v>78</v>
      </c>
      <c r="AQ18" s="145"/>
      <c r="AR18" s="145"/>
      <c r="AS18" s="145"/>
      <c r="AT18" s="144" t="s">
        <v>79</v>
      </c>
      <c r="AU18" s="145" t="s">
        <v>80</v>
      </c>
      <c r="AV18" s="145"/>
      <c r="AW18" s="145"/>
      <c r="AX18" s="144" t="s">
        <v>81</v>
      </c>
      <c r="AY18" s="145" t="s">
        <v>82</v>
      </c>
      <c r="AZ18" s="145"/>
      <c r="BA18" s="145"/>
      <c r="BB18" s="145"/>
      <c r="BC18" s="144" t="s">
        <v>61</v>
      </c>
      <c r="BD18" s="146" t="s">
        <v>83</v>
      </c>
      <c r="BE18" s="147"/>
      <c r="BF18" s="138" t="s">
        <v>84</v>
      </c>
      <c r="BG18" s="137" t="s">
        <v>115</v>
      </c>
      <c r="BH18" s="137"/>
      <c r="BI18" s="137"/>
      <c r="BJ18" s="137"/>
      <c r="BK18" s="138" t="s">
        <v>116</v>
      </c>
      <c r="BL18" s="138" t="s">
        <v>117</v>
      </c>
      <c r="BM18" s="141" t="s">
        <v>85</v>
      </c>
      <c r="BN18" s="141" t="s">
        <v>86</v>
      </c>
    </row>
    <row r="19" spans="2:66" s="68" customFormat="1" ht="30" customHeight="1">
      <c r="B19" s="142"/>
      <c r="C19" s="69">
        <v>1</v>
      </c>
      <c r="D19" s="69">
        <v>8</v>
      </c>
      <c r="E19" s="69">
        <v>15</v>
      </c>
      <c r="F19" s="69">
        <v>22</v>
      </c>
      <c r="G19" s="144"/>
      <c r="H19" s="69">
        <v>6</v>
      </c>
      <c r="I19" s="69">
        <v>13</v>
      </c>
      <c r="J19" s="69">
        <v>20</v>
      </c>
      <c r="K19" s="144"/>
      <c r="L19" s="69">
        <v>3</v>
      </c>
      <c r="M19" s="69">
        <v>10</v>
      </c>
      <c r="N19" s="69">
        <v>17</v>
      </c>
      <c r="O19" s="69">
        <v>24</v>
      </c>
      <c r="P19" s="69">
        <v>1</v>
      </c>
      <c r="Q19" s="69">
        <v>8</v>
      </c>
      <c r="R19" s="69">
        <v>15</v>
      </c>
      <c r="S19" s="69">
        <v>22</v>
      </c>
      <c r="T19" s="144"/>
      <c r="U19" s="69">
        <v>5</v>
      </c>
      <c r="V19" s="69">
        <v>12</v>
      </c>
      <c r="W19" s="69">
        <v>19</v>
      </c>
      <c r="X19" s="144"/>
      <c r="Y19" s="69">
        <v>2</v>
      </c>
      <c r="Z19" s="69">
        <v>9</v>
      </c>
      <c r="AA19" s="69">
        <v>16</v>
      </c>
      <c r="AB19" s="144"/>
      <c r="AC19" s="69">
        <v>2</v>
      </c>
      <c r="AD19" s="69">
        <v>9</v>
      </c>
      <c r="AE19" s="69">
        <v>16</v>
      </c>
      <c r="AF19" s="69">
        <v>23</v>
      </c>
      <c r="AG19" s="144"/>
      <c r="AH19" s="69">
        <v>6</v>
      </c>
      <c r="AI19" s="69">
        <v>13</v>
      </c>
      <c r="AJ19" s="69">
        <v>20</v>
      </c>
      <c r="AK19" s="144"/>
      <c r="AL19" s="69">
        <v>4</v>
      </c>
      <c r="AM19" s="69">
        <v>11</v>
      </c>
      <c r="AN19" s="69">
        <v>18</v>
      </c>
      <c r="AO19" s="69">
        <v>25</v>
      </c>
      <c r="AP19" s="69">
        <v>1</v>
      </c>
      <c r="AQ19" s="69">
        <v>8</v>
      </c>
      <c r="AR19" s="69">
        <v>15</v>
      </c>
      <c r="AS19" s="69">
        <v>22</v>
      </c>
      <c r="AT19" s="144"/>
      <c r="AU19" s="69">
        <v>6</v>
      </c>
      <c r="AV19" s="69">
        <v>13</v>
      </c>
      <c r="AW19" s="69">
        <v>20</v>
      </c>
      <c r="AX19" s="144"/>
      <c r="AY19" s="69">
        <v>3</v>
      </c>
      <c r="AZ19" s="69">
        <v>10</v>
      </c>
      <c r="BA19" s="69">
        <v>17</v>
      </c>
      <c r="BB19" s="69">
        <v>24</v>
      </c>
      <c r="BC19" s="144"/>
      <c r="BD19" s="148"/>
      <c r="BE19" s="149"/>
      <c r="BF19" s="139"/>
      <c r="BG19" s="144" t="s">
        <v>118</v>
      </c>
      <c r="BH19" s="144" t="s">
        <v>87</v>
      </c>
      <c r="BI19" s="144" t="s">
        <v>88</v>
      </c>
      <c r="BJ19" s="144" t="s">
        <v>89</v>
      </c>
      <c r="BK19" s="139"/>
      <c r="BL19" s="139"/>
      <c r="BM19" s="142"/>
      <c r="BN19" s="142"/>
    </row>
    <row r="20" spans="2:66" s="68" customFormat="1" ht="51.75" customHeight="1">
      <c r="B20" s="142"/>
      <c r="C20" s="70">
        <v>7</v>
      </c>
      <c r="D20" s="70">
        <v>14</v>
      </c>
      <c r="E20" s="70">
        <v>21</v>
      </c>
      <c r="F20" s="70">
        <v>28</v>
      </c>
      <c r="G20" s="144"/>
      <c r="H20" s="70">
        <v>12</v>
      </c>
      <c r="I20" s="70">
        <v>19</v>
      </c>
      <c r="J20" s="70">
        <v>26</v>
      </c>
      <c r="K20" s="144"/>
      <c r="L20" s="70">
        <v>9</v>
      </c>
      <c r="M20" s="70">
        <v>16</v>
      </c>
      <c r="N20" s="70">
        <v>23</v>
      </c>
      <c r="O20" s="70">
        <v>30</v>
      </c>
      <c r="P20" s="70">
        <v>7</v>
      </c>
      <c r="Q20" s="70">
        <v>14</v>
      </c>
      <c r="R20" s="70">
        <v>21</v>
      </c>
      <c r="S20" s="70">
        <v>28</v>
      </c>
      <c r="T20" s="144"/>
      <c r="U20" s="70">
        <v>11</v>
      </c>
      <c r="V20" s="70">
        <v>18</v>
      </c>
      <c r="W20" s="70">
        <v>25</v>
      </c>
      <c r="X20" s="144"/>
      <c r="Y20" s="70">
        <v>8</v>
      </c>
      <c r="Z20" s="70">
        <v>15</v>
      </c>
      <c r="AA20" s="70">
        <v>22</v>
      </c>
      <c r="AB20" s="144"/>
      <c r="AC20" s="70">
        <v>8</v>
      </c>
      <c r="AD20" s="70">
        <v>15</v>
      </c>
      <c r="AE20" s="70">
        <v>22</v>
      </c>
      <c r="AF20" s="70">
        <v>29</v>
      </c>
      <c r="AG20" s="144"/>
      <c r="AH20" s="70">
        <v>12</v>
      </c>
      <c r="AI20" s="70">
        <v>19</v>
      </c>
      <c r="AJ20" s="70">
        <v>26</v>
      </c>
      <c r="AK20" s="144"/>
      <c r="AL20" s="70">
        <v>10</v>
      </c>
      <c r="AM20" s="70">
        <v>17</v>
      </c>
      <c r="AN20" s="70">
        <v>24</v>
      </c>
      <c r="AO20" s="70">
        <v>31</v>
      </c>
      <c r="AP20" s="70">
        <v>7</v>
      </c>
      <c r="AQ20" s="70">
        <v>14</v>
      </c>
      <c r="AR20" s="70">
        <v>21</v>
      </c>
      <c r="AS20" s="70">
        <v>28</v>
      </c>
      <c r="AT20" s="144"/>
      <c r="AU20" s="70">
        <v>12</v>
      </c>
      <c r="AV20" s="70">
        <v>19</v>
      </c>
      <c r="AW20" s="70">
        <v>2</v>
      </c>
      <c r="AX20" s="144"/>
      <c r="AY20" s="70">
        <v>9</v>
      </c>
      <c r="AZ20" s="70">
        <v>16</v>
      </c>
      <c r="BA20" s="70">
        <v>23</v>
      </c>
      <c r="BB20" s="70">
        <v>31</v>
      </c>
      <c r="BC20" s="144"/>
      <c r="BD20" s="71" t="s">
        <v>90</v>
      </c>
      <c r="BE20" s="71" t="s">
        <v>91</v>
      </c>
      <c r="BF20" s="140"/>
      <c r="BG20" s="144"/>
      <c r="BH20" s="144"/>
      <c r="BI20" s="144"/>
      <c r="BJ20" s="144"/>
      <c r="BK20" s="140"/>
      <c r="BL20" s="140"/>
      <c r="BM20" s="143"/>
      <c r="BN20" s="143"/>
    </row>
    <row r="21" spans="2:66" s="68" customFormat="1" ht="39.75" customHeight="1">
      <c r="B21" s="143"/>
      <c r="C21" s="70">
        <v>1</v>
      </c>
      <c r="D21" s="70">
        <v>2</v>
      </c>
      <c r="E21" s="70">
        <v>3</v>
      </c>
      <c r="F21" s="70">
        <v>4</v>
      </c>
      <c r="G21" s="70">
        <v>5</v>
      </c>
      <c r="H21" s="70">
        <v>6</v>
      </c>
      <c r="I21" s="70">
        <v>7</v>
      </c>
      <c r="J21" s="70">
        <v>8</v>
      </c>
      <c r="K21" s="70">
        <v>9</v>
      </c>
      <c r="L21" s="70">
        <v>10</v>
      </c>
      <c r="M21" s="70">
        <v>11</v>
      </c>
      <c r="N21" s="70">
        <v>12</v>
      </c>
      <c r="O21" s="70">
        <v>13</v>
      </c>
      <c r="P21" s="70">
        <v>14</v>
      </c>
      <c r="Q21" s="70">
        <v>15</v>
      </c>
      <c r="R21" s="70">
        <v>16</v>
      </c>
      <c r="S21" s="70">
        <v>17</v>
      </c>
      <c r="T21" s="70">
        <v>18</v>
      </c>
      <c r="U21" s="70">
        <v>19</v>
      </c>
      <c r="V21" s="70">
        <v>20</v>
      </c>
      <c r="W21" s="70">
        <v>21</v>
      </c>
      <c r="X21" s="70">
        <v>22</v>
      </c>
      <c r="Y21" s="70">
        <v>23</v>
      </c>
      <c r="Z21" s="70">
        <v>24</v>
      </c>
      <c r="AA21" s="70">
        <v>25</v>
      </c>
      <c r="AB21" s="70">
        <v>26</v>
      </c>
      <c r="AC21" s="70">
        <v>27</v>
      </c>
      <c r="AD21" s="70">
        <v>28</v>
      </c>
      <c r="AE21" s="70">
        <v>29</v>
      </c>
      <c r="AF21" s="70">
        <v>30</v>
      </c>
      <c r="AG21" s="70">
        <v>31</v>
      </c>
      <c r="AH21" s="70">
        <v>32</v>
      </c>
      <c r="AI21" s="70">
        <v>33</v>
      </c>
      <c r="AJ21" s="70">
        <v>34</v>
      </c>
      <c r="AK21" s="70">
        <v>35</v>
      </c>
      <c r="AL21" s="70">
        <v>36</v>
      </c>
      <c r="AM21" s="70">
        <v>37</v>
      </c>
      <c r="AN21" s="70">
        <v>38</v>
      </c>
      <c r="AO21" s="70">
        <v>39</v>
      </c>
      <c r="AP21" s="70">
        <v>40</v>
      </c>
      <c r="AQ21" s="70">
        <v>41</v>
      </c>
      <c r="AR21" s="70">
        <v>42</v>
      </c>
      <c r="AS21" s="70">
        <v>43</v>
      </c>
      <c r="AT21" s="70">
        <v>44</v>
      </c>
      <c r="AU21" s="70">
        <v>45</v>
      </c>
      <c r="AV21" s="70">
        <v>46</v>
      </c>
      <c r="AW21" s="70">
        <v>47</v>
      </c>
      <c r="AX21" s="70">
        <v>48</v>
      </c>
      <c r="AY21" s="70">
        <v>49</v>
      </c>
      <c r="AZ21" s="70">
        <v>50</v>
      </c>
      <c r="BA21" s="70">
        <v>51</v>
      </c>
      <c r="BB21" s="70">
        <v>52</v>
      </c>
      <c r="BC21" s="65"/>
      <c r="BD21" s="71"/>
      <c r="BE21" s="71"/>
      <c r="BF21" s="72"/>
      <c r="BG21" s="65"/>
      <c r="BH21" s="65"/>
      <c r="BI21" s="65"/>
      <c r="BJ21" s="65"/>
      <c r="BK21" s="72"/>
      <c r="BL21" s="72"/>
      <c r="BM21" s="73"/>
      <c r="BN21" s="73"/>
    </row>
    <row r="22" spans="2:66" s="68" customFormat="1" ht="45" customHeight="1">
      <c r="B22" s="66">
        <v>1</v>
      </c>
      <c r="C22" s="66"/>
      <c r="D22" s="66"/>
      <c r="E22" s="66"/>
      <c r="F22" s="66"/>
      <c r="G22" s="66"/>
      <c r="H22" s="66"/>
      <c r="I22" s="66"/>
      <c r="J22" s="64"/>
      <c r="K22" s="64"/>
      <c r="L22" s="64"/>
      <c r="M22" s="64"/>
      <c r="N22" s="64"/>
      <c r="O22" s="64">
        <v>18</v>
      </c>
      <c r="P22" s="64"/>
      <c r="Q22" s="64"/>
      <c r="R22" s="64"/>
      <c r="S22" s="64"/>
      <c r="T22" s="64"/>
      <c r="U22" s="64" t="s">
        <v>92</v>
      </c>
      <c r="V22" s="64" t="s">
        <v>92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>
        <v>20</v>
      </c>
      <c r="AJ22" s="64"/>
      <c r="AK22" s="64"/>
      <c r="AL22" s="64"/>
      <c r="AM22" s="64"/>
      <c r="AN22" s="64"/>
      <c r="AO22" s="64"/>
      <c r="AP22" s="64"/>
      <c r="AQ22" s="64" t="s">
        <v>53</v>
      </c>
      <c r="AR22" s="64" t="s">
        <v>93</v>
      </c>
      <c r="AS22" s="64" t="s">
        <v>93</v>
      </c>
      <c r="AT22" s="64" t="s">
        <v>92</v>
      </c>
      <c r="AU22" s="64" t="s">
        <v>92</v>
      </c>
      <c r="AV22" s="64" t="s">
        <v>92</v>
      </c>
      <c r="AW22" s="64" t="s">
        <v>92</v>
      </c>
      <c r="AX22" s="64" t="s">
        <v>92</v>
      </c>
      <c r="AY22" s="64" t="s">
        <v>92</v>
      </c>
      <c r="AZ22" s="64" t="s">
        <v>92</v>
      </c>
      <c r="BA22" s="64" t="s">
        <v>92</v>
      </c>
      <c r="BB22" s="64" t="s">
        <v>92</v>
      </c>
      <c r="BC22" s="74">
        <v>1</v>
      </c>
      <c r="BD22" s="64">
        <v>39</v>
      </c>
      <c r="BE22" s="64">
        <f>(O22+AI22+1)*36</f>
        <v>1404</v>
      </c>
      <c r="BF22" s="64">
        <v>2</v>
      </c>
      <c r="BG22" s="64"/>
      <c r="BH22" s="64"/>
      <c r="BI22" s="64"/>
      <c r="BJ22" s="64"/>
      <c r="BK22" s="64"/>
      <c r="BL22" s="64"/>
      <c r="BM22" s="64">
        <v>11</v>
      </c>
      <c r="BN22" s="64">
        <f>BD22+BF22+BM22</f>
        <v>52</v>
      </c>
    </row>
    <row r="23" spans="2:66" s="68" customFormat="1" ht="45" customHeight="1">
      <c r="B23" s="73">
        <v>2</v>
      </c>
      <c r="C23" s="70"/>
      <c r="D23" s="70"/>
      <c r="E23" s="70"/>
      <c r="F23" s="70"/>
      <c r="G23" s="70"/>
      <c r="H23" s="70"/>
      <c r="I23" s="70"/>
      <c r="J23" s="76">
        <v>15</v>
      </c>
      <c r="K23" s="76" t="s">
        <v>119</v>
      </c>
      <c r="L23" s="76" t="s">
        <v>94</v>
      </c>
      <c r="M23" s="76" t="s">
        <v>94</v>
      </c>
      <c r="N23" s="76"/>
      <c r="O23" s="76"/>
      <c r="P23" s="76"/>
      <c r="Q23" s="76"/>
      <c r="R23" s="76"/>
      <c r="S23" s="76"/>
      <c r="T23" s="76"/>
      <c r="U23" s="76" t="s">
        <v>92</v>
      </c>
      <c r="V23" s="76" t="s">
        <v>92</v>
      </c>
      <c r="W23" s="76"/>
      <c r="X23" s="76"/>
      <c r="Y23" s="76"/>
      <c r="Z23" s="76"/>
      <c r="AA23" s="76"/>
      <c r="AB23" s="76"/>
      <c r="AC23" s="76"/>
      <c r="AD23" s="76"/>
      <c r="AE23" s="76"/>
      <c r="AF23" s="76">
        <v>16</v>
      </c>
      <c r="AG23" s="76" t="s">
        <v>94</v>
      </c>
      <c r="AH23" s="76" t="s">
        <v>94</v>
      </c>
      <c r="AI23" s="76" t="s">
        <v>94</v>
      </c>
      <c r="AJ23" s="76" t="s">
        <v>94</v>
      </c>
      <c r="AK23" s="76" t="s">
        <v>94</v>
      </c>
      <c r="AL23" s="76"/>
      <c r="AM23" s="76"/>
      <c r="AN23" s="76"/>
      <c r="AO23" s="76"/>
      <c r="AP23" s="76"/>
      <c r="AQ23" s="76"/>
      <c r="AR23" s="76" t="s">
        <v>93</v>
      </c>
      <c r="AS23" s="76" t="s">
        <v>93</v>
      </c>
      <c r="AT23" s="76" t="s">
        <v>92</v>
      </c>
      <c r="AU23" s="76" t="s">
        <v>92</v>
      </c>
      <c r="AV23" s="76" t="s">
        <v>92</v>
      </c>
      <c r="AW23" s="76" t="s">
        <v>92</v>
      </c>
      <c r="AX23" s="76" t="s">
        <v>92</v>
      </c>
      <c r="AY23" s="76" t="s">
        <v>92</v>
      </c>
      <c r="AZ23" s="76" t="s">
        <v>92</v>
      </c>
      <c r="BA23" s="76" t="s">
        <v>92</v>
      </c>
      <c r="BB23" s="76" t="s">
        <v>92</v>
      </c>
      <c r="BC23" s="64">
        <v>2</v>
      </c>
      <c r="BD23" s="64" t="e">
        <f>L23+AF23</f>
        <v>#VALUE!</v>
      </c>
      <c r="BE23" s="64" t="e">
        <f>BD23*36</f>
        <v>#VALUE!</v>
      </c>
      <c r="BF23" s="75">
        <v>2</v>
      </c>
      <c r="BG23" s="64">
        <v>1</v>
      </c>
      <c r="BH23" s="64">
        <v>7</v>
      </c>
      <c r="BI23" s="64"/>
      <c r="BJ23" s="64"/>
      <c r="BK23" s="75"/>
      <c r="BL23" s="75"/>
      <c r="BM23" s="76">
        <v>11</v>
      </c>
      <c r="BN23" s="76" t="e">
        <f>BD23+BF23+BG23+BH23+BI23+BJ23+BK23+BL23+BM23</f>
        <v>#VALUE!</v>
      </c>
    </row>
    <row r="24" spans="2:66" s="68" customFormat="1" ht="45" customHeight="1">
      <c r="B24" s="73">
        <v>3</v>
      </c>
      <c r="C24" s="70"/>
      <c r="D24" s="70"/>
      <c r="E24" s="70"/>
      <c r="F24" s="70"/>
      <c r="G24" s="70"/>
      <c r="H24" s="70"/>
      <c r="I24" s="70"/>
      <c r="J24" s="76"/>
      <c r="K24" s="76"/>
      <c r="L24" s="76">
        <v>15</v>
      </c>
      <c r="M24" s="76"/>
      <c r="N24" s="76"/>
      <c r="O24" s="76" t="s">
        <v>94</v>
      </c>
      <c r="P24" s="76" t="s">
        <v>94</v>
      </c>
      <c r="Q24" s="76"/>
      <c r="R24" s="76"/>
      <c r="S24" s="76"/>
      <c r="T24" s="76" t="s">
        <v>93</v>
      </c>
      <c r="U24" s="76" t="s">
        <v>92</v>
      </c>
      <c r="V24" s="76" t="s">
        <v>92</v>
      </c>
      <c r="W24" s="76"/>
      <c r="X24" s="76"/>
      <c r="Y24" s="76"/>
      <c r="Z24" s="76"/>
      <c r="AA24" s="76"/>
      <c r="AB24" s="76"/>
      <c r="AC24" s="76"/>
      <c r="AD24" s="76"/>
      <c r="AE24" s="76"/>
      <c r="AF24" s="76">
        <v>17</v>
      </c>
      <c r="AG24" s="76"/>
      <c r="AH24" s="76"/>
      <c r="AI24" s="76"/>
      <c r="AJ24" s="76" t="s">
        <v>94</v>
      </c>
      <c r="AK24" s="76" t="s">
        <v>94</v>
      </c>
      <c r="AL24" s="76" t="s">
        <v>94</v>
      </c>
      <c r="AM24" s="76" t="s">
        <v>94</v>
      </c>
      <c r="AN24" s="76"/>
      <c r="AO24" s="76"/>
      <c r="AP24" s="76"/>
      <c r="AQ24" s="76"/>
      <c r="AR24" s="76" t="s">
        <v>93</v>
      </c>
      <c r="AS24" s="76" t="s">
        <v>93</v>
      </c>
      <c r="AT24" s="76" t="s">
        <v>92</v>
      </c>
      <c r="AU24" s="76" t="s">
        <v>92</v>
      </c>
      <c r="AV24" s="76" t="s">
        <v>92</v>
      </c>
      <c r="AW24" s="76" t="s">
        <v>92</v>
      </c>
      <c r="AX24" s="76" t="s">
        <v>92</v>
      </c>
      <c r="AY24" s="76" t="s">
        <v>92</v>
      </c>
      <c r="AZ24" s="76" t="s">
        <v>92</v>
      </c>
      <c r="BA24" s="76" t="s">
        <v>92</v>
      </c>
      <c r="BB24" s="76" t="s">
        <v>92</v>
      </c>
      <c r="BC24" s="64">
        <v>3</v>
      </c>
      <c r="BD24" s="64">
        <f>L24+AF24</f>
        <v>32</v>
      </c>
      <c r="BE24" s="64">
        <f>BD24*36</f>
        <v>1152</v>
      </c>
      <c r="BF24" s="75">
        <v>3</v>
      </c>
      <c r="BG24" s="64"/>
      <c r="BH24" s="64">
        <v>6</v>
      </c>
      <c r="BI24" s="64"/>
      <c r="BJ24" s="64"/>
      <c r="BK24" s="75"/>
      <c r="BL24" s="75"/>
      <c r="BM24" s="76">
        <v>11</v>
      </c>
      <c r="BN24" s="76">
        <f>BD24+BF24+BG24+BH24+BI24+BJ24+BK24+BL24+BM24</f>
        <v>52</v>
      </c>
    </row>
    <row r="25" spans="2:66" s="68" customFormat="1" ht="45" customHeight="1">
      <c r="B25" s="73">
        <v>4</v>
      </c>
      <c r="C25" s="66" t="s">
        <v>113</v>
      </c>
      <c r="D25" s="66" t="s">
        <v>113</v>
      </c>
      <c r="E25" s="66" t="s">
        <v>113</v>
      </c>
      <c r="F25" s="66" t="s">
        <v>95</v>
      </c>
      <c r="G25" s="66" t="s">
        <v>95</v>
      </c>
      <c r="H25" s="66" t="s">
        <v>95</v>
      </c>
      <c r="I25" s="66" t="s">
        <v>95</v>
      </c>
      <c r="J25" s="64" t="s">
        <v>95</v>
      </c>
      <c r="K25" s="64" t="s">
        <v>95</v>
      </c>
      <c r="L25" s="64" t="s">
        <v>95</v>
      </c>
      <c r="M25" s="64" t="s">
        <v>95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4" t="s">
        <v>92</v>
      </c>
      <c r="T25" s="64" t="s">
        <v>92</v>
      </c>
      <c r="U25" s="64"/>
      <c r="V25" s="64"/>
      <c r="W25" s="64"/>
      <c r="X25" s="64"/>
      <c r="Y25" s="64"/>
      <c r="Z25" s="64"/>
      <c r="AA25" s="64"/>
      <c r="AB25" s="64">
        <v>11</v>
      </c>
      <c r="AC25" s="64"/>
      <c r="AD25" s="64"/>
      <c r="AE25" s="64"/>
      <c r="AF25" s="64" t="s">
        <v>93</v>
      </c>
      <c r="AG25" s="64" t="s">
        <v>93</v>
      </c>
      <c r="AH25" s="64" t="s">
        <v>168</v>
      </c>
      <c r="AI25" s="64" t="s">
        <v>168</v>
      </c>
      <c r="AJ25" s="64" t="s">
        <v>168</v>
      </c>
      <c r="AK25" s="64" t="s">
        <v>168</v>
      </c>
      <c r="AL25" s="64" t="s">
        <v>96</v>
      </c>
      <c r="AM25" s="64" t="s">
        <v>96</v>
      </c>
      <c r="AN25" s="64" t="s">
        <v>96</v>
      </c>
      <c r="AO25" s="64" t="s">
        <v>96</v>
      </c>
      <c r="AP25" s="64" t="s">
        <v>96</v>
      </c>
      <c r="AQ25" s="64" t="s">
        <v>96</v>
      </c>
      <c r="AR25" s="64" t="s">
        <v>104</v>
      </c>
      <c r="AS25" s="64" t="s">
        <v>104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>
        <v>4</v>
      </c>
      <c r="BD25" s="64">
        <v>11</v>
      </c>
      <c r="BE25" s="64">
        <f>BD25*36</f>
        <v>396</v>
      </c>
      <c r="BF25" s="75">
        <v>2</v>
      </c>
      <c r="BG25" s="64"/>
      <c r="BH25" s="64"/>
      <c r="BI25" s="64">
        <v>16</v>
      </c>
      <c r="BJ25" s="64">
        <v>4</v>
      </c>
      <c r="BK25" s="75">
        <v>7</v>
      </c>
      <c r="BL25" s="75">
        <v>1</v>
      </c>
      <c r="BM25" s="76">
        <v>2</v>
      </c>
      <c r="BN25" s="76">
        <f>BD25+BF25+BG25+BH25+BI25+BJ25+BK25+BL25+BM25</f>
        <v>43</v>
      </c>
    </row>
    <row r="26" spans="2:66" s="68" customFormat="1" ht="39.75" customHeight="1">
      <c r="B26" s="77"/>
      <c r="C26" s="78"/>
      <c r="D26" s="78"/>
      <c r="E26" s="78"/>
      <c r="F26" s="78"/>
      <c r="G26" s="78"/>
      <c r="H26" s="78"/>
      <c r="I26" s="7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64" t="e">
        <f>SUM(BD22:BD25)</f>
        <v>#VALUE!</v>
      </c>
      <c r="BE26" s="64" t="e">
        <f>SUM(BE22:BE25)</f>
        <v>#VALUE!</v>
      </c>
      <c r="BF26" s="67">
        <f>SUM(BF22:BF25)</f>
        <v>9</v>
      </c>
      <c r="BG26" s="64"/>
      <c r="BH26" s="64"/>
      <c r="BI26" s="64">
        <f>SUM(BI25)</f>
        <v>16</v>
      </c>
      <c r="BJ26" s="64">
        <f>SUM(BJ25)</f>
        <v>4</v>
      </c>
      <c r="BK26" s="67">
        <f>SUM(BK25)</f>
        <v>7</v>
      </c>
      <c r="BL26" s="67">
        <f>SUM(BL22:BL25)</f>
        <v>1</v>
      </c>
      <c r="BM26" s="64">
        <f>SUM(BM22:BM25)</f>
        <v>35</v>
      </c>
      <c r="BN26" s="64" t="e">
        <f>SUM(BN22:BN25)</f>
        <v>#VALUE!</v>
      </c>
    </row>
    <row r="27" spans="4:66" s="68" customFormat="1" ht="30" customHeight="1"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M27" s="78"/>
      <c r="BN27" s="78"/>
    </row>
    <row r="28" spans="2:66" s="68" customFormat="1" ht="30" customHeight="1" hidden="1">
      <c r="B28" s="66">
        <v>2</v>
      </c>
      <c r="C28" s="66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>
        <v>16</v>
      </c>
      <c r="P28" s="70"/>
      <c r="Q28" s="70"/>
      <c r="R28" s="70"/>
      <c r="S28" s="70" t="s">
        <v>94</v>
      </c>
      <c r="T28" s="70" t="s">
        <v>94</v>
      </c>
      <c r="U28" s="70" t="s">
        <v>93</v>
      </c>
      <c r="V28" s="70" t="s">
        <v>93</v>
      </c>
      <c r="W28" s="70" t="s">
        <v>92</v>
      </c>
      <c r="X28" s="70" t="s">
        <v>92</v>
      </c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>
        <v>17</v>
      </c>
      <c r="AJ28" s="70"/>
      <c r="AK28" s="70"/>
      <c r="AL28" s="70"/>
      <c r="AM28" s="70"/>
      <c r="AN28" s="70"/>
      <c r="AO28" s="70"/>
      <c r="AP28" s="70" t="s">
        <v>94</v>
      </c>
      <c r="AQ28" s="70" t="s">
        <v>94</v>
      </c>
      <c r="AR28" s="70" t="s">
        <v>93</v>
      </c>
      <c r="AS28" s="70" t="s">
        <v>93</v>
      </c>
      <c r="AT28" s="70" t="s">
        <v>92</v>
      </c>
      <c r="AU28" s="70" t="s">
        <v>92</v>
      </c>
      <c r="AV28" s="70" t="s">
        <v>92</v>
      </c>
      <c r="AW28" s="70" t="s">
        <v>92</v>
      </c>
      <c r="AX28" s="70" t="s">
        <v>92</v>
      </c>
      <c r="AY28" s="70" t="s">
        <v>92</v>
      </c>
      <c r="AZ28" s="70" t="s">
        <v>92</v>
      </c>
      <c r="BA28" s="70" t="s">
        <v>92</v>
      </c>
      <c r="BB28" s="70" t="s">
        <v>92</v>
      </c>
      <c r="BC28" s="66">
        <v>2</v>
      </c>
      <c r="BD28" s="66">
        <f>O28+AI28</f>
        <v>33</v>
      </c>
      <c r="BE28" s="66">
        <f>BD28*36</f>
        <v>1188</v>
      </c>
      <c r="BF28" s="66">
        <v>4</v>
      </c>
      <c r="BG28" s="66"/>
      <c r="BH28" s="66">
        <v>4</v>
      </c>
      <c r="BI28" s="66"/>
      <c r="BJ28" s="66"/>
      <c r="BK28" s="66"/>
      <c r="BL28" s="79"/>
      <c r="BM28" s="78">
        <v>11</v>
      </c>
      <c r="BN28" s="78">
        <f>BD28+BF28+BG28+BH28+BI28+BJ28+BK28+BM28+BL28</f>
        <v>52</v>
      </c>
    </row>
    <row r="29" spans="2:66" s="68" customFormat="1" ht="30" customHeight="1" hidden="1">
      <c r="B29" s="66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>
        <v>16</v>
      </c>
      <c r="P29" s="66"/>
      <c r="Q29" s="66"/>
      <c r="R29" s="66"/>
      <c r="S29" s="66" t="s">
        <v>94</v>
      </c>
      <c r="T29" s="66" t="s">
        <v>94</v>
      </c>
      <c r="U29" s="66" t="s">
        <v>94</v>
      </c>
      <c r="V29" s="66" t="s">
        <v>93</v>
      </c>
      <c r="W29" s="66" t="s">
        <v>92</v>
      </c>
      <c r="X29" s="66" t="s">
        <v>92</v>
      </c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>
        <v>16</v>
      </c>
      <c r="AJ29" s="66"/>
      <c r="AK29" s="66"/>
      <c r="AL29" s="66"/>
      <c r="AM29" s="66"/>
      <c r="AN29" s="66"/>
      <c r="AO29" s="66" t="s">
        <v>94</v>
      </c>
      <c r="AP29" s="66" t="s">
        <v>94</v>
      </c>
      <c r="AQ29" s="66" t="s">
        <v>94</v>
      </c>
      <c r="AR29" s="66" t="s">
        <v>93</v>
      </c>
      <c r="AS29" s="66" t="s">
        <v>93</v>
      </c>
      <c r="AT29" s="66" t="s">
        <v>92</v>
      </c>
      <c r="AU29" s="66" t="s">
        <v>92</v>
      </c>
      <c r="AV29" s="66" t="s">
        <v>92</v>
      </c>
      <c r="AW29" s="66" t="s">
        <v>92</v>
      </c>
      <c r="AX29" s="66" t="s">
        <v>92</v>
      </c>
      <c r="AY29" s="66" t="s">
        <v>92</v>
      </c>
      <c r="AZ29" s="66" t="s">
        <v>92</v>
      </c>
      <c r="BA29" s="66" t="s">
        <v>92</v>
      </c>
      <c r="BB29" s="66" t="s">
        <v>92</v>
      </c>
      <c r="BC29" s="66">
        <v>3</v>
      </c>
      <c r="BD29" s="66">
        <f>O29+AI29</f>
        <v>32</v>
      </c>
      <c r="BE29" s="66">
        <f>BD29*36</f>
        <v>1152</v>
      </c>
      <c r="BF29" s="66">
        <v>3</v>
      </c>
      <c r="BG29" s="66"/>
      <c r="BH29" s="66">
        <v>6</v>
      </c>
      <c r="BI29" s="66"/>
      <c r="BJ29" s="66"/>
      <c r="BK29" s="66"/>
      <c r="BL29" s="79"/>
      <c r="BM29" s="78">
        <v>11</v>
      </c>
      <c r="BN29" s="78">
        <f>BD29+BF29+BG29+BH29+BI29+BJ29+BK29+BM29+BL29</f>
        <v>52</v>
      </c>
    </row>
    <row r="30" spans="2:66" s="68" customFormat="1" ht="30" customHeight="1" hidden="1">
      <c r="B30" s="66">
        <v>4</v>
      </c>
      <c r="C30" s="66" t="s">
        <v>113</v>
      </c>
      <c r="D30" s="66" t="s">
        <v>113</v>
      </c>
      <c r="E30" s="66" t="s">
        <v>95</v>
      </c>
      <c r="F30" s="66" t="s">
        <v>95</v>
      </c>
      <c r="G30" s="66" t="s">
        <v>95</v>
      </c>
      <c r="H30" s="66" t="s">
        <v>95</v>
      </c>
      <c r="I30" s="66" t="s">
        <v>95</v>
      </c>
      <c r="J30" s="66" t="s">
        <v>95</v>
      </c>
      <c r="K30" s="66" t="s">
        <v>95</v>
      </c>
      <c r="L30" s="66" t="s">
        <v>95</v>
      </c>
      <c r="M30" s="66" t="s">
        <v>95</v>
      </c>
      <c r="N30" s="66" t="s">
        <v>95</v>
      </c>
      <c r="O30" s="66" t="s">
        <v>95</v>
      </c>
      <c r="P30" s="66" t="s">
        <v>95</v>
      </c>
      <c r="Q30" s="66" t="s">
        <v>95</v>
      </c>
      <c r="R30" s="66" t="s">
        <v>95</v>
      </c>
      <c r="S30" s="66" t="s">
        <v>92</v>
      </c>
      <c r="T30" s="66" t="s">
        <v>92</v>
      </c>
      <c r="U30" s="66"/>
      <c r="V30" s="66"/>
      <c r="W30" s="66">
        <v>11</v>
      </c>
      <c r="X30" s="66"/>
      <c r="Y30" s="66"/>
      <c r="Z30" s="66"/>
      <c r="AA30" s="66"/>
      <c r="AB30" s="66"/>
      <c r="AC30" s="66"/>
      <c r="AD30" s="66"/>
      <c r="AE30" s="66"/>
      <c r="AF30" s="66" t="s">
        <v>93</v>
      </c>
      <c r="AG30" s="66" t="s">
        <v>93</v>
      </c>
      <c r="AH30" s="66" t="s">
        <v>95</v>
      </c>
      <c r="AI30" s="66" t="s">
        <v>95</v>
      </c>
      <c r="AJ30" s="66" t="s">
        <v>95</v>
      </c>
      <c r="AK30" s="66" t="s">
        <v>95</v>
      </c>
      <c r="AL30" s="66" t="s">
        <v>96</v>
      </c>
      <c r="AM30" s="66" t="s">
        <v>96</v>
      </c>
      <c r="AN30" s="66" t="s">
        <v>96</v>
      </c>
      <c r="AO30" s="66" t="s">
        <v>96</v>
      </c>
      <c r="AP30" s="66" t="s">
        <v>96</v>
      </c>
      <c r="AQ30" s="66" t="s">
        <v>96</v>
      </c>
      <c r="AR30" s="66" t="s">
        <v>96</v>
      </c>
      <c r="AS30" s="66" t="s">
        <v>104</v>
      </c>
      <c r="AT30" s="66"/>
      <c r="AU30" s="66"/>
      <c r="AV30" s="66"/>
      <c r="AW30" s="66"/>
      <c r="AX30" s="66"/>
      <c r="AY30" s="66"/>
      <c r="AZ30" s="66"/>
      <c r="BA30" s="66"/>
      <c r="BB30" s="66"/>
      <c r="BC30" s="66">
        <v>4</v>
      </c>
      <c r="BD30" s="66">
        <f>W30</f>
        <v>11</v>
      </c>
      <c r="BE30" s="66">
        <f>BD30*36</f>
        <v>396</v>
      </c>
      <c r="BF30" s="66">
        <v>2</v>
      </c>
      <c r="BG30" s="66"/>
      <c r="BH30" s="66">
        <v>2</v>
      </c>
      <c r="BI30" s="66">
        <v>14</v>
      </c>
      <c r="BJ30" s="66">
        <v>4</v>
      </c>
      <c r="BK30" s="66">
        <v>7</v>
      </c>
      <c r="BL30" s="79">
        <v>1</v>
      </c>
      <c r="BM30" s="78">
        <v>2</v>
      </c>
      <c r="BN30" s="78">
        <f>BD30+BF30+BG30+BH30+BI30+BJ30+BK30+BM30+BL30</f>
        <v>43</v>
      </c>
    </row>
    <row r="31" spans="2:66" s="68" customFormat="1" ht="30" customHeight="1" hidden="1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 t="s">
        <v>97</v>
      </c>
      <c r="BA31" s="80"/>
      <c r="BB31" s="80"/>
      <c r="BC31" s="78"/>
      <c r="BD31" s="66" t="e">
        <f aca="true" t="shared" si="0" ref="BD31:BN31">SUM(BD22:BD30)</f>
        <v>#VALUE!</v>
      </c>
      <c r="BE31" s="66" t="e">
        <f t="shared" si="0"/>
        <v>#VALUE!</v>
      </c>
      <c r="BF31" s="66">
        <f t="shared" si="0"/>
        <v>27</v>
      </c>
      <c r="BG31" s="66">
        <f t="shared" si="0"/>
        <v>1</v>
      </c>
      <c r="BH31" s="66">
        <f t="shared" si="0"/>
        <v>25</v>
      </c>
      <c r="BI31" s="66">
        <f t="shared" si="0"/>
        <v>46</v>
      </c>
      <c r="BJ31" s="66">
        <f t="shared" si="0"/>
        <v>12</v>
      </c>
      <c r="BK31" s="66">
        <f t="shared" si="0"/>
        <v>21</v>
      </c>
      <c r="BL31" s="79">
        <f t="shared" si="0"/>
        <v>3</v>
      </c>
      <c r="BM31" s="78">
        <f t="shared" si="0"/>
        <v>94</v>
      </c>
      <c r="BN31" s="78" t="e">
        <f t="shared" si="0"/>
        <v>#VALUE!</v>
      </c>
    </row>
    <row r="32" spans="3:66" ht="30" customHeight="1">
      <c r="C32" s="68" t="s">
        <v>98</v>
      </c>
      <c r="BM32" s="136"/>
      <c r="BN32" s="136"/>
    </row>
    <row r="33" spans="2:66" s="89" customFormat="1" ht="38.25" customHeight="1">
      <c r="B33" s="135" t="s">
        <v>120</v>
      </c>
      <c r="C33" s="135"/>
      <c r="D33" s="135"/>
      <c r="E33" s="135"/>
      <c r="F33" s="135"/>
      <c r="G33" s="135"/>
      <c r="H33" s="135" t="s">
        <v>121</v>
      </c>
      <c r="I33" s="135"/>
      <c r="J33" s="135"/>
      <c r="K33" s="135"/>
      <c r="L33" s="135"/>
      <c r="M33" s="88"/>
      <c r="N33" s="135" t="s">
        <v>122</v>
      </c>
      <c r="O33" s="135"/>
      <c r="P33" s="135"/>
      <c r="Q33" s="135"/>
      <c r="R33" s="135"/>
      <c r="S33" s="135"/>
      <c r="T33" s="88"/>
      <c r="U33" s="135" t="s">
        <v>128</v>
      </c>
      <c r="V33" s="135"/>
      <c r="W33" s="135"/>
      <c r="X33" s="135"/>
      <c r="Y33" s="135"/>
      <c r="Z33" s="135"/>
      <c r="AA33" s="135" t="s">
        <v>100</v>
      </c>
      <c r="AB33" s="135"/>
      <c r="AC33" s="135"/>
      <c r="AD33" s="88"/>
      <c r="AE33" s="88"/>
      <c r="AF33" s="88"/>
      <c r="AG33" s="135" t="s">
        <v>123</v>
      </c>
      <c r="AH33" s="135"/>
      <c r="AI33" s="135"/>
      <c r="AL33" s="135" t="s">
        <v>127</v>
      </c>
      <c r="AM33" s="135"/>
      <c r="AN33" s="135"/>
      <c r="AO33" s="135"/>
      <c r="AP33" s="135"/>
      <c r="AQ33" s="135"/>
      <c r="AR33" s="135"/>
      <c r="AS33" s="135"/>
      <c r="AT33" s="135" t="s">
        <v>124</v>
      </c>
      <c r="AU33" s="135"/>
      <c r="AV33" s="135"/>
      <c r="AW33" s="135"/>
      <c r="AX33" s="135"/>
      <c r="AY33" s="135"/>
      <c r="BA33" s="135" t="s">
        <v>55</v>
      </c>
      <c r="BB33" s="135"/>
      <c r="BC33" s="135"/>
      <c r="BD33" s="135"/>
      <c r="BF33" s="135" t="s">
        <v>99</v>
      </c>
      <c r="BG33" s="135"/>
      <c r="BH33" s="135"/>
      <c r="BI33" s="135"/>
      <c r="BK33" s="135" t="s">
        <v>125</v>
      </c>
      <c r="BL33" s="135"/>
      <c r="BM33" s="135"/>
      <c r="BN33" s="135"/>
    </row>
    <row r="34" spans="2:63" ht="30" customHeight="1">
      <c r="B34" s="90"/>
      <c r="H34" s="90" t="s">
        <v>126</v>
      </c>
      <c r="N34" s="90" t="s">
        <v>119</v>
      </c>
      <c r="U34" s="90" t="s">
        <v>93</v>
      </c>
      <c r="AA34" s="90" t="s">
        <v>92</v>
      </c>
      <c r="AG34" s="90" t="s">
        <v>94</v>
      </c>
      <c r="AL34" s="90" t="s">
        <v>113</v>
      </c>
      <c r="AT34" s="90" t="s">
        <v>95</v>
      </c>
      <c r="BA34" s="90" t="s">
        <v>168</v>
      </c>
      <c r="BF34" s="90" t="s">
        <v>96</v>
      </c>
      <c r="BK34" s="90" t="s">
        <v>104</v>
      </c>
    </row>
    <row r="35" spans="2:63" ht="30" customHeight="1">
      <c r="B35" s="91"/>
      <c r="H35" s="91"/>
      <c r="N35" s="91"/>
      <c r="U35" s="91"/>
      <c r="AA35" s="91"/>
      <c r="AG35" s="91"/>
      <c r="AL35" s="91"/>
      <c r="AT35" s="91"/>
      <c r="BA35" s="91"/>
      <c r="BF35" s="91"/>
      <c r="BK35" s="91"/>
    </row>
  </sheetData>
  <sheetProtection/>
  <mergeCells count="53">
    <mergeCell ref="AT13:BH13"/>
    <mergeCell ref="Q6:Y6"/>
    <mergeCell ref="Z6:AC6"/>
    <mergeCell ref="AA1:AV1"/>
    <mergeCell ref="Y2:AX2"/>
    <mergeCell ref="AD3:AT3"/>
    <mergeCell ref="S4:AZ4"/>
    <mergeCell ref="S8:AT8"/>
    <mergeCell ref="B18:B21"/>
    <mergeCell ref="C18:F18"/>
    <mergeCell ref="G18:G20"/>
    <mergeCell ref="H18:J18"/>
    <mergeCell ref="K18:K20"/>
    <mergeCell ref="L18:O18"/>
    <mergeCell ref="P18:S18"/>
    <mergeCell ref="T18:T20"/>
    <mergeCell ref="X18:X20"/>
    <mergeCell ref="Y18:AA18"/>
    <mergeCell ref="AB18:AB20"/>
    <mergeCell ref="AC18:AF18"/>
    <mergeCell ref="BF18:BF20"/>
    <mergeCell ref="AG18:AG20"/>
    <mergeCell ref="AH18:AJ18"/>
    <mergeCell ref="AK18:AK20"/>
    <mergeCell ref="AL18:AO18"/>
    <mergeCell ref="AP18:AS18"/>
    <mergeCell ref="AT18:AT20"/>
    <mergeCell ref="AA33:AC33"/>
    <mergeCell ref="BG19:BG20"/>
    <mergeCell ref="BH19:BH20"/>
    <mergeCell ref="BI19:BI20"/>
    <mergeCell ref="BJ19:BJ20"/>
    <mergeCell ref="AU18:AW18"/>
    <mergeCell ref="AX18:AX20"/>
    <mergeCell ref="AY18:BB18"/>
    <mergeCell ref="BC18:BC20"/>
    <mergeCell ref="BD18:BE19"/>
    <mergeCell ref="BG18:BJ18"/>
    <mergeCell ref="BK18:BK20"/>
    <mergeCell ref="BL18:BL20"/>
    <mergeCell ref="BM18:BM20"/>
    <mergeCell ref="BN18:BN20"/>
    <mergeCell ref="B33:G33"/>
    <mergeCell ref="AG33:AI33"/>
    <mergeCell ref="H33:L33"/>
    <mergeCell ref="N33:S33"/>
    <mergeCell ref="U33:Z33"/>
    <mergeCell ref="AT33:AY33"/>
    <mergeCell ref="BA33:BD33"/>
    <mergeCell ref="BF33:BI33"/>
    <mergeCell ref="BK33:BN33"/>
    <mergeCell ref="AL33:AS33"/>
    <mergeCell ref="BM32:BN32"/>
  </mergeCells>
  <printOptions/>
  <pageMargins left="0.75" right="0.75" top="1" bottom="1" header="0.5" footer="0.5"/>
  <pageSetup horizontalDpi="600" verticalDpi="600" orientation="landscape" paperSize="9" scale="39" r:id="rId2"/>
  <rowBreaks count="1" manualBreakCount="1">
    <brk id="35" max="66" man="1"/>
  </rowBreaks>
  <colBreaks count="2" manualBreakCount="2">
    <brk id="67" max="31" man="1"/>
    <brk id="91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G57" sqref="G5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Install</dc:creator>
  <cp:keywords/>
  <dc:description/>
  <cp:lastModifiedBy>Мадина</cp:lastModifiedBy>
  <cp:lastPrinted>2018-01-23T09:51:10Z</cp:lastPrinted>
  <dcterms:created xsi:type="dcterms:W3CDTF">2003-06-13T21:02:32Z</dcterms:created>
  <dcterms:modified xsi:type="dcterms:W3CDTF">2018-01-23T10:59:17Z</dcterms:modified>
  <cp:category/>
  <cp:version/>
  <cp:contentType/>
  <cp:contentStatus/>
</cp:coreProperties>
</file>